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lex\Desktop\CARB Telework\Excel ADA\"/>
    </mc:Choice>
  </mc:AlternateContent>
  <xr:revisionPtr revIDLastSave="0" documentId="13_ncr:1_{7DFE1941-66DD-470F-A20C-4F96A3C4CC58}" xr6:coauthVersionLast="45" xr6:coauthVersionMax="45" xr10:uidLastSave="{00000000-0000-0000-0000-000000000000}"/>
  <bookViews>
    <workbookView xWindow="28680" yWindow="-120" windowWidth="29040" windowHeight="15840" tabRatio="813" xr2:uid="{00000000-000D-0000-FFFF-FFFF00000000}"/>
  </bookViews>
  <sheets>
    <sheet name="Readme" sheetId="12" r:id="rId1"/>
    <sheet name="NOTES" sheetId="11" r:id="rId2"/>
    <sheet name="Vocational Vehicles" sheetId="10" r:id="rId3"/>
    <sheet name="Tractor Category" sheetId="2" r:id="rId4"/>
    <sheet name="Pickups and Vans" sheetId="6" r:id="rId5"/>
    <sheet name="ER from MSCD" sheetId="1" r:id="rId6"/>
    <sheet name="Population Share %" sheetId="9" r:id="rId7"/>
    <sheet name="Final Reduction Strategy" sheetId="8" r:id="rId8"/>
    <sheet name="Final_strategy_table" sheetId="13" r:id="rId9"/>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3" l="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 i="13"/>
  <c r="C51" i="8" l="1"/>
  <c r="C53" i="8"/>
  <c r="C54" i="8"/>
  <c r="B51" i="8"/>
  <c r="B53" i="8"/>
  <c r="B50" i="8"/>
  <c r="B40" i="8"/>
  <c r="B41" i="8"/>
  <c r="B52" i="8" s="1"/>
  <c r="B42" i="8"/>
  <c r="B43" i="8"/>
  <c r="B54" i="8" s="1"/>
  <c r="B44" i="8"/>
  <c r="B55" i="8" s="1"/>
  <c r="B39" i="8"/>
  <c r="B30" i="8"/>
  <c r="B31" i="8"/>
  <c r="C52" i="8" s="1"/>
  <c r="B32" i="8"/>
  <c r="B33" i="8"/>
  <c r="B34" i="8"/>
  <c r="C55" i="8" s="1"/>
  <c r="B29" i="8"/>
  <c r="C50" i="8" s="1"/>
  <c r="D20" i="8"/>
  <c r="E20" i="8" s="1"/>
  <c r="D21" i="8"/>
  <c r="D22" i="8"/>
  <c r="D23" i="8"/>
  <c r="E23" i="8" s="1"/>
  <c r="D24" i="8"/>
  <c r="D19" i="8"/>
  <c r="C20" i="8"/>
  <c r="C21" i="8"/>
  <c r="C22" i="8"/>
  <c r="C23" i="8"/>
  <c r="C24" i="8"/>
  <c r="C19" i="8"/>
  <c r="B20" i="8"/>
  <c r="B21" i="8"/>
  <c r="E21" i="8" s="1"/>
  <c r="B22" i="8"/>
  <c r="B23" i="8"/>
  <c r="B24" i="8"/>
  <c r="E24" i="8" s="1"/>
  <c r="B19" i="8"/>
  <c r="D7" i="8"/>
  <c r="D8" i="8"/>
  <c r="E8" i="8" s="1"/>
  <c r="F8" i="8" s="1"/>
  <c r="D52" i="8" s="1"/>
  <c r="D9" i="8"/>
  <c r="D10" i="8"/>
  <c r="D11" i="8"/>
  <c r="D6" i="8"/>
  <c r="C7" i="8"/>
  <c r="E7" i="8" s="1"/>
  <c r="F7" i="8" s="1"/>
  <c r="D51" i="8" s="1"/>
  <c r="C8" i="8"/>
  <c r="C9" i="8"/>
  <c r="C10" i="8"/>
  <c r="E10" i="8" s="1"/>
  <c r="F10" i="8" s="1"/>
  <c r="D54" i="8" s="1"/>
  <c r="C11" i="8"/>
  <c r="C6" i="8"/>
  <c r="B11" i="8"/>
  <c r="B10" i="8"/>
  <c r="B9" i="8"/>
  <c r="E9" i="8" s="1"/>
  <c r="F9" i="8" s="1"/>
  <c r="D53" i="8" s="1"/>
  <c r="B8" i="8"/>
  <c r="B7" i="8"/>
  <c r="B6" i="8"/>
  <c r="C17" i="8"/>
  <c r="D17" i="8"/>
  <c r="B17" i="8"/>
  <c r="E19" i="8" s="1"/>
  <c r="F19" i="8" s="1"/>
  <c r="E50" i="8" s="1"/>
  <c r="C4" i="8"/>
  <c r="D4" i="8"/>
  <c r="B4" i="8"/>
  <c r="H22" i="10"/>
  <c r="H25" i="10"/>
  <c r="H13" i="10"/>
  <c r="H15" i="10"/>
  <c r="H12" i="10"/>
  <c r="H5" i="10"/>
  <c r="H7" i="10"/>
  <c r="H4" i="10"/>
  <c r="G25" i="10"/>
  <c r="G24" i="10"/>
  <c r="H24" i="10" s="1"/>
  <c r="G23" i="10"/>
  <c r="H23" i="10" s="1"/>
  <c r="G22" i="10"/>
  <c r="G21" i="10"/>
  <c r="H21" i="10" s="1"/>
  <c r="G20" i="10"/>
  <c r="H20" i="10" s="1"/>
  <c r="G17" i="10"/>
  <c r="H17" i="10" s="1"/>
  <c r="G16" i="10"/>
  <c r="H16" i="10" s="1"/>
  <c r="G15" i="10"/>
  <c r="G14" i="10"/>
  <c r="H14" i="10" s="1"/>
  <c r="G13" i="10"/>
  <c r="G12" i="10"/>
  <c r="G9" i="10"/>
  <c r="H9" i="10" s="1"/>
  <c r="G8" i="10"/>
  <c r="H8" i="10" s="1"/>
  <c r="G7" i="10"/>
  <c r="G6" i="10"/>
  <c r="H6" i="10" s="1"/>
  <c r="G5" i="10"/>
  <c r="G4" i="10"/>
  <c r="E22" i="8"/>
  <c r="E6" i="8"/>
  <c r="F6" i="8" s="1"/>
  <c r="D50" i="8" s="1"/>
  <c r="E11" i="8"/>
  <c r="F11" i="8" s="1"/>
  <c r="D55" i="8" s="1"/>
  <c r="F19" i="1"/>
  <c r="F18" i="1"/>
  <c r="F17" i="1"/>
  <c r="F16" i="1"/>
  <c r="F15" i="1"/>
  <c r="F14" i="1"/>
  <c r="F25" i="1"/>
  <c r="F24" i="1"/>
  <c r="F23" i="1"/>
  <c r="F22" i="1"/>
  <c r="F21" i="1"/>
  <c r="F20" i="1"/>
  <c r="F31" i="1"/>
  <c r="F30" i="1"/>
  <c r="F29" i="1"/>
  <c r="F28" i="1"/>
  <c r="F27" i="1"/>
  <c r="F26" i="1"/>
  <c r="F37" i="1"/>
  <c r="F36" i="1"/>
  <c r="F35" i="1"/>
  <c r="F34" i="1"/>
  <c r="F33" i="1"/>
  <c r="F32" i="1"/>
  <c r="F43" i="1"/>
  <c r="F42" i="1"/>
  <c r="F41" i="1"/>
  <c r="F40" i="1"/>
  <c r="F39" i="1"/>
  <c r="F38" i="1"/>
  <c r="F49" i="1"/>
  <c r="F48" i="1"/>
  <c r="F47" i="1"/>
  <c r="F46" i="1"/>
  <c r="F44" i="1"/>
  <c r="F45" i="1"/>
  <c r="J3" i="2"/>
  <c r="J9" i="2"/>
  <c r="J15" i="2"/>
  <c r="J16" i="2"/>
  <c r="J5" i="2"/>
  <c r="J6" i="2"/>
  <c r="J7" i="2"/>
  <c r="J8" i="2"/>
  <c r="J10" i="2"/>
  <c r="J11" i="2"/>
  <c r="J12" i="2"/>
  <c r="J13" i="2"/>
  <c r="J14" i="2"/>
  <c r="J17" i="2"/>
  <c r="J18" i="2"/>
  <c r="J19" i="2"/>
  <c r="J20" i="2"/>
  <c r="J4" i="2"/>
  <c r="F21" i="8" l="1"/>
  <c r="E52" i="8" s="1"/>
  <c r="F22" i="8"/>
  <c r="E53" i="8" s="1"/>
  <c r="F23" i="8"/>
  <c r="E54" i="8" s="1"/>
  <c r="F24" i="8"/>
  <c r="E55" i="8" s="1"/>
  <c r="F20" i="8"/>
  <c r="E51" i="8" s="1"/>
</calcChain>
</file>

<file path=xl/sharedStrings.xml><?xml version="1.0" encoding="utf-8"?>
<sst xmlns="http://schemas.openxmlformats.org/spreadsheetml/2006/main" count="770" uniqueCount="98">
  <si>
    <t xml:space="preserve">Vehicle Category </t>
  </si>
  <si>
    <t>Vocation/Non-Vocation</t>
  </si>
  <si>
    <t>gCO2/mi</t>
  </si>
  <si>
    <t>Model Year</t>
  </si>
  <si>
    <t>Vocational</t>
  </si>
  <si>
    <t>2018+</t>
  </si>
  <si>
    <t>Medium Heavy (Class 6-7)</t>
  </si>
  <si>
    <t>Heavy Heavy (Class 8)</t>
  </si>
  <si>
    <t>Tractor</t>
  </si>
  <si>
    <t>Heavy Heavy (Class 7)</t>
  </si>
  <si>
    <t>Heavy Heavy (Class 8 Day-Cabs)</t>
  </si>
  <si>
    <t>Heavy Heavy (Class 8 Sleeper-Berth)</t>
  </si>
  <si>
    <t>Composite gCO2/mile</t>
  </si>
  <si>
    <t>EMFAC Categry</t>
  </si>
  <si>
    <t>T6</t>
  </si>
  <si>
    <t>T7</t>
  </si>
  <si>
    <t>Day-Cabs</t>
  </si>
  <si>
    <t>Sleeper-Berth</t>
  </si>
  <si>
    <t>Population Share%</t>
  </si>
  <si>
    <t>Reduction with respect to 2010</t>
  </si>
  <si>
    <t>Light Havy (Class 4 - 5)</t>
  </si>
  <si>
    <t>T6 &gt; 19500 GVWR</t>
  </si>
  <si>
    <t>T6 &lt;19500 GVWR</t>
  </si>
  <si>
    <t xml:space="preserve">Diesel Light Havy (Class 2b-3) </t>
  </si>
  <si>
    <t xml:space="preserve"> Gasoline Light Havy (Class 2b-3)</t>
  </si>
  <si>
    <t>?</t>
  </si>
  <si>
    <t>CA Emissions Impacts - Pickups and Vans Category</t>
  </si>
  <si>
    <t>This spreadsheet provides input for PTSD analysis</t>
  </si>
  <si>
    <t>CO2 reduction from</t>
  </si>
  <si>
    <t>Baseline</t>
  </si>
  <si>
    <t>DIESEL FUELED VEHICLES (Class 2b-3)</t>
  </si>
  <si>
    <t>2018 +</t>
  </si>
  <si>
    <t>GASOLINE FUELED VEHICLES (Class 2b-3)</t>
  </si>
  <si>
    <t>Population Share %</t>
  </si>
  <si>
    <t>T6 Composite Emission Rate (g/mi)</t>
  </si>
  <si>
    <t>T6 Composite Reduction</t>
  </si>
  <si>
    <t xml:space="preserve">Vocational </t>
  </si>
  <si>
    <t>T7 Composite Emission Rate (g/mi)</t>
  </si>
  <si>
    <t>T7 Composite Reduction</t>
  </si>
  <si>
    <t>LHDT1/LHDT2 Diesel</t>
  </si>
  <si>
    <t>LHDT1/LHDT2 Gasoline</t>
  </si>
  <si>
    <t>LHDT1/LHDT2 Diesel Reduction</t>
  </si>
  <si>
    <t>LHDT1/LHDT2 Gasoline Reduction</t>
  </si>
  <si>
    <t>Final Reduction Strategy</t>
  </si>
  <si>
    <t>VMT Share%</t>
  </si>
  <si>
    <t>LHDT*</t>
  </si>
  <si>
    <t>T6 &lt; 19500</t>
  </si>
  <si>
    <t>T6 &gt; 19500</t>
  </si>
  <si>
    <t>Class 4,5</t>
  </si>
  <si>
    <t>Class 6,7</t>
  </si>
  <si>
    <t>Class 7</t>
  </si>
  <si>
    <t>Payload</t>
  </si>
  <si>
    <t>gCO2/ton-mi</t>
  </si>
  <si>
    <t>(tons/veh)</t>
  </si>
  <si>
    <t>LIGHT HEAVY (Class 4-5)</t>
  </si>
  <si>
    <t>MEDIUM HEAVY (Class 6 &amp; Class 7-single-unit)</t>
  </si>
  <si>
    <t>HEAVY HEAVY (Class 8-single unit)</t>
  </si>
  <si>
    <t>EPA Phase I Regulatory Impacts Analysis Assumptions (August 2011 document)</t>
  </si>
  <si>
    <t>Cross reference with required emissions impacts functions needed for ISOR</t>
  </si>
  <si>
    <t>Chapter 5: Emissions Impacts (p 270)</t>
  </si>
  <si>
    <t>ZEV ISOR example</t>
  </si>
  <si>
    <t>2030 year for all analysis</t>
  </si>
  <si>
    <t>WTW emission comparison by vehicle type in key years</t>
  </si>
  <si>
    <t>Table 5-1: Non-GHG emission reductions (tons/yr in 2030)</t>
  </si>
  <si>
    <t>Statewide emissions impacts in 2030: AQ and GHG, with and without reg</t>
  </si>
  <si>
    <t>Tables 5-4, 5-5, 5-6: % reduction in CO2 emissions for engines, LRR, and full LHD packages</t>
  </si>
  <si>
    <t>% below a baseline in multiple annual points this decade</t>
  </si>
  <si>
    <t>LEVIII ISOR example</t>
  </si>
  <si>
    <t xml:space="preserve">Tables 5-9 and 5-10: Cumulative GHG reductions in 2030 </t>
  </si>
  <si>
    <t>Statewide emissions impacts (graph over time), tons/day or MMT/yr, with and without reg</t>
  </si>
  <si>
    <t>Both vehicle downstream and fuel upstream emissions split</t>
  </si>
  <si>
    <t>Upstream emissions rates</t>
  </si>
  <si>
    <t>Table 5-11 and 5-12: Cumulative non-GHG reductions in 2030</t>
  </si>
  <si>
    <t>Avoided premature deaths from health impacts</t>
  </si>
  <si>
    <t>Chapter 6: Results of Final Standards</t>
  </si>
  <si>
    <t>Table 6-2: CO2 emission rates each year by reg truck grouping</t>
  </si>
  <si>
    <t>Table 6-20: Total CO2 and oil reductions in 2030 + 2050 from varying alternatives</t>
  </si>
  <si>
    <t>Table 6-23: Non-GHG emission reductions in 2030 from varying alternatives</t>
  </si>
  <si>
    <t>Chapter 8: Non-GHG H&amp;E Impacts</t>
  </si>
  <si>
    <t>Table 8-12: PM2.5 Related Health Impacts (reductions in health incidents in 2030)</t>
  </si>
  <si>
    <t>Table 8-13: Ozone impacts</t>
  </si>
  <si>
    <t>Table 8-15, 16: Monetary value of health incident reductions</t>
  </si>
  <si>
    <t>Step 1) Based on the data provided by MSCD on standard emission rates for:
1. Vocation Vehicles:
                 a.Heavy Heavy (Class 8)
                 b. Medium Heavy (Class 6 &amp; Class 7-single-unit)
                 c. LIGHT HEAVY (Class 4-5)
2.  Tractors
                 a. Class 7
                 b. Class 8
3. Pichups and Vans
                 a.DIESEL FUELED VEHICLES (Class 2b-3)
                 b.GAOLINE FUELED VEHICLES (Class 2b-3)
We calculated the reduction of emission rates from the standard in 2010 for all vehicle classes specified by the rule. Results from this analysis can be found in tab "ER from MSCD"
Step 2) Based on the VIUS data and EMFAC 2011 Population/VMT data, we found the Percent of Population/VMT Share for different categories of T7, T6, and LHDT (EMFAC vehicle categories). These % Share  canbe found in tab "Population Share %". The analysis were done in a seperate spread sheet "T6_T7_Tractor_Vocational_Split.xlsx" 
Step 3) Using the population/VMT share percent, we aggregated the emission rate reduction percentages and came up with a composite reduction plan than can be applied to EMFAC2011-HD and LDV outputs to reflect the impact of Phase 1 of GHG rule on total CO2 emissions. Results from this step can be found under tab "Final Reduction Strategy"</t>
  </si>
  <si>
    <t>LHDT</t>
  </si>
  <si>
    <t>Veh_type</t>
  </si>
  <si>
    <t>Fuel</t>
  </si>
  <si>
    <t>GAS</t>
  </si>
  <si>
    <t>DSL</t>
  </si>
  <si>
    <t>Reduction</t>
  </si>
  <si>
    <t>MdlYr</t>
  </si>
  <si>
    <t>% Reduction</t>
  </si>
  <si>
    <t>Buses</t>
  </si>
  <si>
    <t>% Market Share
low roof</t>
  </si>
  <si>
    <t>% Market Share
mid roof</t>
  </si>
  <si>
    <t>% Market Share
high roof</t>
  </si>
  <si>
    <t>low roof2
(gCO2/mi)</t>
  </si>
  <si>
    <t>mid roof3
(gCO2/mi)</t>
  </si>
  <si>
    <t>high roof4
(gCO2/mi)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</si>
</sst>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1"/>
      <color rgb="FFFF0000"/>
      <name val="Calibri"/>
      <family val="2"/>
      <scheme val="minor"/>
    </font>
    <font>
      <sz val="11"/>
      <name val="Calibri"/>
      <family val="2"/>
      <scheme val="minor"/>
    </font>
    <font>
      <b/>
      <u/>
      <sz val="11"/>
      <color theme="1"/>
      <name val="Calibri"/>
      <family val="2"/>
      <scheme val="minor"/>
    </font>
    <font>
      <sz val="11"/>
      <color theme="3"/>
      <name val="Calibri"/>
      <family val="2"/>
      <scheme val="minor"/>
    </font>
    <font>
      <b/>
      <i/>
      <sz val="11"/>
      <color theme="1"/>
      <name val="Calibri"/>
      <scheme val="minor"/>
    </font>
    <font>
      <sz val="11"/>
      <color rgb="FF0000FF"/>
      <name val="Calibri"/>
      <scheme val="minor"/>
    </font>
    <font>
      <sz val="11"/>
      <color rgb="FF000000"/>
      <name val="Calibri"/>
      <family val="2"/>
    </font>
    <font>
      <b/>
      <sz val="16"/>
      <color theme="1"/>
      <name val="Calibri"/>
      <family val="2"/>
      <scheme val="minor"/>
    </font>
    <font>
      <b/>
      <sz val="11"/>
      <color rgb="FF000000"/>
      <name val="Calibri"/>
      <family val="2"/>
    </font>
    <font>
      <b/>
      <sz val="18"/>
      <color rgb="FF000000"/>
      <name val="Calibri"/>
      <family val="2"/>
    </font>
    <font>
      <sz val="10"/>
      <color theme="1"/>
      <name val="Times New Roman"/>
      <family val="1"/>
    </font>
    <font>
      <b/>
      <u/>
      <sz val="11"/>
      <name val="Calibri"/>
      <family val="2"/>
      <scheme val="minor"/>
    </font>
    <font>
      <sz val="11"/>
      <color rgb="FFC00000"/>
      <name val="Calibri"/>
      <family val="2"/>
      <scheme val="minor"/>
    </font>
    <font>
      <sz val="11"/>
      <color theme="5" tint="-0.499984740745262"/>
      <name val="Calibri"/>
      <family val="2"/>
      <scheme val="minor"/>
    </font>
    <font>
      <sz val="11"/>
      <color theme="1"/>
      <name val="Calibri"/>
      <family val="2"/>
    </font>
  </fonts>
  <fills count="1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D9D9D9"/>
        <bgColor indexed="64"/>
      </patternFill>
    </fill>
    <fill>
      <patternFill patternType="solid">
        <fgColor rgb="FFDCE6F1"/>
        <bgColor indexed="64"/>
      </patternFill>
    </fill>
    <fill>
      <patternFill patternType="solid">
        <fgColor rgb="FFE6B8B7"/>
        <bgColor indexed="64"/>
      </patternFill>
    </fill>
    <fill>
      <patternFill patternType="solid">
        <fgColor theme="0" tint="-4.9989318521683403E-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bottom style="thin">
        <color auto="1"/>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style="thin">
        <color auto="1"/>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0" fillId="0" borderId="0" xfId="0" applyAlignment="1">
      <alignment horizontal="center"/>
    </xf>
    <xf numFmtId="0" fontId="0" fillId="0" borderId="0" xfId="0" applyAlignment="1">
      <alignment horizontal="center" vertical="center"/>
    </xf>
    <xf numFmtId="9" fontId="0" fillId="0" borderId="0" xfId="1" applyFont="1" applyAlignment="1">
      <alignment horizontal="center" vertical="center"/>
    </xf>
    <xf numFmtId="0" fontId="0" fillId="2" borderId="0" xfId="0" applyFill="1" applyAlignment="1">
      <alignment horizontal="center" vertical="center"/>
    </xf>
    <xf numFmtId="9" fontId="0" fillId="2" borderId="0" xfId="1" applyFont="1" applyFill="1" applyAlignment="1">
      <alignment horizontal="center" vertical="center"/>
    </xf>
    <xf numFmtId="0" fontId="0" fillId="3" borderId="0" xfId="0" applyFill="1" applyAlignment="1">
      <alignment horizontal="center" vertical="center"/>
    </xf>
    <xf numFmtId="9" fontId="0" fillId="3" borderId="0" xfId="1" applyFont="1" applyFill="1" applyAlignment="1">
      <alignment horizontal="center" vertical="center"/>
    </xf>
    <xf numFmtId="0" fontId="0" fillId="4" borderId="0" xfId="0" applyFill="1" applyAlignment="1">
      <alignment horizontal="center" vertical="center"/>
    </xf>
    <xf numFmtId="9" fontId="0" fillId="4" borderId="0" xfId="1" applyFont="1" applyFill="1" applyAlignment="1">
      <alignment horizontal="center" vertic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0" xfId="0" applyFill="1" applyAlignment="1">
      <alignment horizontal="center"/>
    </xf>
    <xf numFmtId="164" fontId="0" fillId="2" borderId="1" xfId="0" applyNumberFormat="1" applyFill="1" applyBorder="1" applyAlignment="1">
      <alignment horizontal="center"/>
    </xf>
    <xf numFmtId="0" fontId="0" fillId="10" borderId="1" xfId="0" applyFill="1" applyBorder="1" applyAlignment="1">
      <alignment horizontal="center"/>
    </xf>
    <xf numFmtId="164" fontId="0" fillId="10" borderId="1" xfId="0" applyNumberFormat="1" applyFill="1" applyBorder="1" applyAlignment="1">
      <alignment horizontal="center"/>
    </xf>
    <xf numFmtId="0" fontId="0" fillId="11" borderId="1" xfId="0" applyFill="1" applyBorder="1" applyAlignment="1">
      <alignment horizontal="center"/>
    </xf>
    <xf numFmtId="164" fontId="0" fillId="11" borderId="1" xfId="0" applyNumberFormat="1" applyFill="1" applyBorder="1" applyAlignment="1">
      <alignment horizontal="center"/>
    </xf>
    <xf numFmtId="0" fontId="5" fillId="0" borderId="0" xfId="0" applyFont="1"/>
    <xf numFmtId="165" fontId="6" fillId="0" borderId="0" xfId="0" applyNumberFormat="1" applyFont="1" applyAlignment="1">
      <alignment horizontal="right"/>
    </xf>
    <xf numFmtId="165" fontId="0" fillId="9" borderId="0" xfId="0" applyNumberFormat="1" applyFill="1" applyAlignment="1">
      <alignment horizontal="center"/>
    </xf>
    <xf numFmtId="0" fontId="7" fillId="0" borderId="0" xfId="0" applyFont="1"/>
    <xf numFmtId="0" fontId="8" fillId="0" borderId="0" xfId="0" applyFont="1"/>
    <xf numFmtId="0" fontId="9" fillId="0" borderId="0" xfId="0" applyFont="1"/>
    <xf numFmtId="0" fontId="0" fillId="0" borderId="0" xfId="0" applyFont="1" applyFill="1" applyBorder="1" applyAlignment="1">
      <alignment horizontal="center"/>
    </xf>
    <xf numFmtId="0" fontId="2" fillId="0" borderId="0" xfId="0" applyFont="1" applyFill="1" applyBorder="1" applyAlignment="1"/>
    <xf numFmtId="0" fontId="0" fillId="0" borderId="4" xfId="0" applyBorder="1" applyAlignment="1">
      <alignment horizontal="center"/>
    </xf>
    <xf numFmtId="0" fontId="6" fillId="0" borderId="4" xfId="0" applyFont="1" applyFill="1" applyBorder="1" applyAlignment="1">
      <alignment horizontal="center"/>
    </xf>
    <xf numFmtId="0" fontId="0" fillId="0" borderId="4" xfId="0" applyFill="1" applyBorder="1" applyAlignment="1">
      <alignment horizontal="center"/>
    </xf>
    <xf numFmtId="0" fontId="5" fillId="0" borderId="4" xfId="0" applyFont="1" applyFill="1" applyBorder="1" applyAlignment="1">
      <alignment horizontal="center"/>
    </xf>
    <xf numFmtId="0" fontId="2" fillId="7" borderId="5" xfId="0" applyFont="1" applyFill="1" applyBorder="1" applyAlignment="1">
      <alignment horizontal="left"/>
    </xf>
    <xf numFmtId="0" fontId="0" fillId="7" borderId="6" xfId="0" applyFill="1" applyBorder="1" applyAlignment="1">
      <alignment horizontal="center"/>
    </xf>
    <xf numFmtId="0" fontId="0" fillId="2" borderId="6" xfId="0" applyFill="1" applyBorder="1" applyAlignment="1">
      <alignment horizontal="center"/>
    </xf>
    <xf numFmtId="0" fontId="0" fillId="0" borderId="0" xfId="0" applyFont="1" applyAlignment="1">
      <alignment horizontal="center"/>
    </xf>
    <xf numFmtId="0" fontId="10" fillId="0" borderId="0" xfId="0" applyFont="1" applyAlignment="1">
      <alignment horizontal="center"/>
    </xf>
    <xf numFmtId="0" fontId="10" fillId="0" borderId="0" xfId="0" applyFont="1"/>
    <xf numFmtId="0" fontId="0" fillId="0" borderId="0" xfId="0" applyAlignment="1">
      <alignment horizontal="right"/>
    </xf>
    <xf numFmtId="0" fontId="0" fillId="0" borderId="7" xfId="0" applyBorder="1"/>
    <xf numFmtId="0" fontId="0" fillId="0" borderId="0" xfId="0" applyBorder="1"/>
    <xf numFmtId="0" fontId="2" fillId="3" borderId="6" xfId="0" applyFont="1" applyFill="1" applyBorder="1" applyAlignment="1">
      <alignment horizontal="left"/>
    </xf>
    <xf numFmtId="0" fontId="6" fillId="3" borderId="6" xfId="0" applyFont="1" applyFill="1" applyBorder="1" applyAlignment="1">
      <alignment horizontal="center"/>
    </xf>
    <xf numFmtId="0" fontId="0" fillId="3" borderId="6" xfId="0" applyFill="1" applyBorder="1"/>
    <xf numFmtId="9" fontId="11" fillId="0" borderId="8" xfId="1" applyFont="1" applyBorder="1" applyAlignment="1">
      <alignment horizontal="center" vertical="center"/>
    </xf>
    <xf numFmtId="9" fontId="0" fillId="0" borderId="11" xfId="1" applyFont="1" applyBorder="1" applyAlignment="1">
      <alignment horizontal="center"/>
    </xf>
    <xf numFmtId="9" fontId="11" fillId="0" borderId="12" xfId="1" applyFont="1" applyBorder="1" applyAlignment="1">
      <alignment horizontal="center" vertical="center"/>
    </xf>
    <xf numFmtId="0" fontId="0" fillId="6" borderId="2" xfId="0" applyFill="1" applyBorder="1" applyAlignment="1">
      <alignment horizontal="center" vertical="center"/>
    </xf>
    <xf numFmtId="0" fontId="0" fillId="6" borderId="18" xfId="0" applyFill="1" applyBorder="1" applyAlignment="1">
      <alignment horizontal="center" vertical="center"/>
    </xf>
    <xf numFmtId="0" fontId="0" fillId="0" borderId="19"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12" borderId="9" xfId="0" applyFill="1" applyBorder="1" applyAlignment="1">
      <alignment horizontal="center"/>
    </xf>
    <xf numFmtId="0" fontId="0" fillId="12" borderId="11" xfId="0" applyFill="1" applyBorder="1" applyAlignment="1">
      <alignment horizontal="center"/>
    </xf>
    <xf numFmtId="0" fontId="0" fillId="12" borderId="15" xfId="0" applyFill="1" applyBorder="1" applyAlignment="1">
      <alignment horizontal="center"/>
    </xf>
    <xf numFmtId="0" fontId="0" fillId="12" borderId="17" xfId="0" applyFill="1" applyBorder="1" applyAlignment="1">
      <alignment horizontal="center"/>
    </xf>
    <xf numFmtId="164" fontId="0" fillId="2" borderId="3" xfId="0" applyNumberFormat="1" applyFill="1" applyBorder="1" applyAlignment="1">
      <alignment horizontal="center"/>
    </xf>
    <xf numFmtId="0" fontId="0" fillId="13" borderId="21" xfId="0" applyFill="1" applyBorder="1" applyAlignment="1">
      <alignment horizontal="center"/>
    </xf>
    <xf numFmtId="0" fontId="0" fillId="13" borderId="22" xfId="0" applyFill="1" applyBorder="1" applyAlignment="1">
      <alignment horizontal="center"/>
    </xf>
    <xf numFmtId="0" fontId="0" fillId="4" borderId="8" xfId="0" applyFill="1" applyBorder="1" applyAlignment="1">
      <alignment horizontal="center"/>
    </xf>
    <xf numFmtId="9" fontId="0" fillId="4" borderId="8" xfId="1" applyFont="1" applyFill="1" applyBorder="1" applyAlignment="1">
      <alignment horizontal="center"/>
    </xf>
    <xf numFmtId="165" fontId="0" fillId="4" borderId="8" xfId="1" applyNumberFormat="1" applyFont="1" applyFill="1" applyBorder="1" applyAlignment="1">
      <alignment horizontal="center"/>
    </xf>
    <xf numFmtId="0" fontId="0" fillId="5" borderId="8" xfId="0" applyFill="1" applyBorder="1" applyAlignment="1">
      <alignment horizontal="center"/>
    </xf>
    <xf numFmtId="0" fontId="0" fillId="5" borderId="23" xfId="0" applyFill="1" applyBorder="1" applyAlignment="1">
      <alignment horizontal="center"/>
    </xf>
    <xf numFmtId="0" fontId="0" fillId="8" borderId="11" xfId="0" applyFill="1" applyBorder="1" applyAlignment="1">
      <alignment horizontal="center" vertical="center"/>
    </xf>
    <xf numFmtId="0" fontId="0" fillId="7" borderId="8" xfId="0" applyFill="1" applyBorder="1" applyAlignment="1">
      <alignment horizontal="center" vertical="center"/>
    </xf>
    <xf numFmtId="0" fontId="0" fillId="2" borderId="24" xfId="0" applyFill="1" applyBorder="1" applyAlignment="1">
      <alignment horizontal="center"/>
    </xf>
    <xf numFmtId="0" fontId="0" fillId="6" borderId="25" xfId="0" applyFill="1" applyBorder="1" applyAlignment="1">
      <alignment horizontal="center" vertical="center"/>
    </xf>
    <xf numFmtId="0" fontId="0" fillId="3" borderId="8" xfId="0" applyFill="1" applyBorder="1" applyAlignment="1">
      <alignment horizontal="center"/>
    </xf>
    <xf numFmtId="165" fontId="0" fillId="12" borderId="1" xfId="1" applyNumberFormat="1" applyFont="1" applyFill="1" applyBorder="1" applyAlignment="1">
      <alignment horizontal="center"/>
    </xf>
    <xf numFmtId="165" fontId="0" fillId="12" borderId="26" xfId="1" applyNumberFormat="1" applyFont="1" applyFill="1" applyBorder="1" applyAlignment="1">
      <alignment horizontal="center"/>
    </xf>
    <xf numFmtId="0" fontId="0" fillId="13" borderId="27" xfId="0" applyFill="1" applyBorder="1" applyAlignment="1">
      <alignment horizontal="center"/>
    </xf>
    <xf numFmtId="0" fontId="0" fillId="12" borderId="28" xfId="0" applyFill="1"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11" fillId="16" borderId="12" xfId="0" applyFont="1" applyFill="1" applyBorder="1" applyAlignment="1">
      <alignment horizontal="center" vertical="center"/>
    </xf>
    <xf numFmtId="0" fontId="11" fillId="0" borderId="12" xfId="0" applyFont="1" applyBorder="1" applyAlignment="1">
      <alignment vertical="center"/>
    </xf>
    <xf numFmtId="9" fontId="11" fillId="16" borderId="12" xfId="1" applyFont="1" applyFill="1" applyBorder="1" applyAlignment="1">
      <alignment horizontal="center" vertical="center"/>
    </xf>
    <xf numFmtId="0" fontId="15" fillId="0" borderId="0" xfId="0" applyFont="1"/>
    <xf numFmtId="0" fontId="11" fillId="17" borderId="12" xfId="0" applyFont="1" applyFill="1" applyBorder="1" applyAlignment="1">
      <alignment horizontal="center" vertical="center"/>
    </xf>
    <xf numFmtId="9" fontId="11" fillId="0" borderId="12" xfId="0" applyNumberFormat="1" applyFont="1" applyBorder="1" applyAlignment="1">
      <alignment horizontal="center" vertical="center"/>
    </xf>
    <xf numFmtId="0" fontId="11" fillId="17" borderId="8" xfId="0" applyFont="1" applyFill="1" applyBorder="1" applyAlignment="1">
      <alignment horizontal="center" vertical="center"/>
    </xf>
    <xf numFmtId="0" fontId="11" fillId="16" borderId="8" xfId="0" applyFont="1" applyFill="1" applyBorder="1" applyAlignment="1">
      <alignment horizontal="center" vertical="center"/>
    </xf>
    <xf numFmtId="0" fontId="11" fillId="16" borderId="35" xfId="0" applyFont="1" applyFill="1" applyBorder="1" applyAlignment="1">
      <alignment horizontal="center" vertical="center"/>
    </xf>
    <xf numFmtId="0" fontId="2" fillId="0" borderId="0"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wrapText="1"/>
    </xf>
    <xf numFmtId="0" fontId="0" fillId="7" borderId="5" xfId="0" applyFill="1" applyBorder="1" applyAlignment="1">
      <alignment horizontal="center" vertical="center"/>
    </xf>
    <xf numFmtId="0" fontId="10" fillId="0" borderId="0" xfId="0" applyFont="1" applyAlignment="1">
      <alignment horizontal="center" vertical="center"/>
    </xf>
    <xf numFmtId="165" fontId="0" fillId="0" borderId="0" xfId="1" applyNumberFormat="1" applyFont="1" applyAlignment="1">
      <alignment horizontal="center" vertical="center"/>
    </xf>
    <xf numFmtId="0" fontId="6" fillId="0" borderId="0" xfId="0" applyFont="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165" fontId="0" fillId="0" borderId="0" xfId="0" applyNumberFormat="1" applyAlignment="1">
      <alignment horizontal="center" vertical="center"/>
    </xf>
    <xf numFmtId="0" fontId="0" fillId="3" borderId="6" xfId="0" applyFill="1" applyBorder="1" applyAlignment="1">
      <alignment horizontal="center" vertical="center"/>
    </xf>
    <xf numFmtId="0" fontId="0" fillId="5" borderId="36" xfId="0" applyFill="1" applyBorder="1" applyAlignment="1">
      <alignment horizontal="center" vertical="center"/>
    </xf>
    <xf numFmtId="0" fontId="16" fillId="0" borderId="0" xfId="0" applyFont="1"/>
    <xf numFmtId="0" fontId="2" fillId="0" borderId="0" xfId="0" applyFont="1"/>
    <xf numFmtId="0" fontId="2" fillId="3"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10" fontId="0" fillId="0" borderId="0" xfId="1" applyNumberFormat="1" applyFont="1" applyAlignment="1">
      <alignment horizontal="center" vertical="center"/>
    </xf>
    <xf numFmtId="0" fontId="0" fillId="13" borderId="21" xfId="0" applyFill="1" applyBorder="1" applyAlignment="1">
      <alignment horizontal="center" wrapText="1"/>
    </xf>
    <xf numFmtId="0" fontId="0" fillId="12" borderId="1" xfId="0" applyFill="1" applyBorder="1" applyAlignment="1">
      <alignment horizontal="center" wrapText="1"/>
    </xf>
    <xf numFmtId="165" fontId="0" fillId="12" borderId="1" xfId="1" applyNumberFormat="1" applyFont="1" applyFill="1" applyBorder="1" applyAlignment="1">
      <alignment horizontal="center" wrapText="1"/>
    </xf>
    <xf numFmtId="165" fontId="0" fillId="12" borderId="26" xfId="1" applyNumberFormat="1" applyFont="1" applyFill="1" applyBorder="1" applyAlignment="1">
      <alignment horizontal="center" wrapText="1"/>
    </xf>
    <xf numFmtId="0" fontId="0" fillId="18" borderId="0" xfId="0" applyFill="1" applyAlignment="1">
      <alignment horizontal="left" vertical="top" wrapText="1"/>
    </xf>
    <xf numFmtId="9" fontId="0" fillId="0" borderId="0" xfId="1" applyFont="1" applyAlignment="1">
      <alignment horizontal="center" vertical="center"/>
    </xf>
    <xf numFmtId="0" fontId="14" fillId="15" borderId="15" xfId="0" applyFont="1" applyFill="1" applyBorder="1" applyAlignment="1">
      <alignment horizontal="center" vertical="center"/>
    </xf>
    <xf numFmtId="0" fontId="14" fillId="15" borderId="32" xfId="0" applyFont="1" applyFill="1" applyBorder="1" applyAlignment="1">
      <alignment horizontal="center" vertical="center"/>
    </xf>
    <xf numFmtId="0" fontId="11" fillId="16" borderId="33" xfId="0" applyFont="1" applyFill="1" applyBorder="1" applyAlignment="1">
      <alignment horizontal="center" vertical="center"/>
    </xf>
    <xf numFmtId="0" fontId="11" fillId="16" borderId="34" xfId="0" applyFont="1" applyFill="1" applyBorder="1" applyAlignment="1">
      <alignment horizontal="center" vertical="center"/>
    </xf>
    <xf numFmtId="0" fontId="13" fillId="15" borderId="9" xfId="0" applyFont="1" applyFill="1" applyBorder="1" applyAlignment="1">
      <alignment horizontal="center" vertical="center"/>
    </xf>
    <xf numFmtId="0" fontId="13" fillId="15" borderId="10" xfId="0" applyFont="1" applyFill="1" applyBorder="1" applyAlignment="1">
      <alignment horizontal="center" vertical="center"/>
    </xf>
    <xf numFmtId="0" fontId="13" fillId="15" borderId="30" xfId="0" applyFont="1" applyFill="1" applyBorder="1" applyAlignment="1">
      <alignment horizontal="center" vertical="center"/>
    </xf>
    <xf numFmtId="0" fontId="14" fillId="15" borderId="20" xfId="0" applyFont="1" applyFill="1" applyBorder="1" applyAlignment="1">
      <alignment horizontal="center" vertical="center"/>
    </xf>
    <xf numFmtId="0" fontId="14" fillId="15" borderId="31" xfId="0" applyFont="1" applyFill="1" applyBorder="1" applyAlignment="1">
      <alignment horizontal="center" vertical="center"/>
    </xf>
    <xf numFmtId="0" fontId="11" fillId="17" borderId="9" xfId="0" applyFont="1" applyFill="1" applyBorder="1" applyAlignment="1">
      <alignment horizontal="center" vertical="center"/>
    </xf>
    <xf numFmtId="0" fontId="11" fillId="17" borderId="11" xfId="0" applyFont="1" applyFill="1" applyBorder="1" applyAlignment="1">
      <alignment horizontal="center" vertical="center"/>
    </xf>
    <xf numFmtId="0" fontId="13" fillId="15" borderId="11" xfId="0" applyFont="1" applyFill="1" applyBorder="1" applyAlignment="1">
      <alignment horizontal="center" vertical="center"/>
    </xf>
    <xf numFmtId="0" fontId="0" fillId="0" borderId="8" xfId="0" applyBorder="1" applyAlignment="1">
      <alignment horizontal="center"/>
    </xf>
    <xf numFmtId="0" fontId="0" fillId="14" borderId="9" xfId="0" applyFill="1" applyBorder="1" applyAlignment="1">
      <alignment horizontal="center"/>
    </xf>
    <xf numFmtId="0" fontId="0" fillId="14" borderId="11" xfId="0" applyFill="1" applyBorder="1" applyAlignment="1">
      <alignment horizontal="center"/>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9" fontId="0" fillId="0" borderId="0" xfId="1" applyFont="1" applyAlignment="1">
      <alignment horizontal="center" vertical="center" wrapText="1"/>
    </xf>
    <xf numFmtId="0" fontId="0" fillId="11" borderId="3" xfId="0" applyFill="1" applyBorder="1" applyAlignment="1">
      <alignment horizontal="center"/>
    </xf>
    <xf numFmtId="0" fontId="0" fillId="10" borderId="3" xfId="0" applyFill="1"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xf>
    <xf numFmtId="0" fontId="0" fillId="5" borderId="3" xfId="0" applyFill="1" applyBorder="1" applyAlignment="1">
      <alignment horizontal="center"/>
    </xf>
    <xf numFmtId="0" fontId="0" fillId="6" borderId="3" xfId="0" applyFill="1" applyBorder="1" applyAlignment="1">
      <alignment horizontal="center" vertical="center"/>
    </xf>
    <xf numFmtId="0" fontId="0" fillId="7" borderId="3" xfId="0" applyFill="1" applyBorder="1" applyAlignment="1">
      <alignment horizontal="center" vertical="center"/>
    </xf>
    <xf numFmtId="0" fontId="0" fillId="8" borderId="3" xfId="0" applyFill="1" applyBorder="1" applyAlignment="1">
      <alignment horizontal="center" vertical="center"/>
    </xf>
    <xf numFmtId="165" fontId="0" fillId="11" borderId="2" xfId="1" applyNumberFormat="1" applyFont="1" applyFill="1" applyBorder="1" applyAlignment="1">
      <alignment horizontal="center"/>
    </xf>
    <xf numFmtId="165" fontId="0" fillId="10" borderId="2" xfId="1" applyNumberFormat="1" applyFont="1" applyFill="1" applyBorder="1" applyAlignment="1">
      <alignment horizontal="center"/>
    </xf>
    <xf numFmtId="165" fontId="0" fillId="2" borderId="2" xfId="1" applyNumberFormat="1" applyFont="1" applyFill="1" applyBorder="1" applyAlignment="1">
      <alignment horizontal="center"/>
    </xf>
    <xf numFmtId="165" fontId="0" fillId="3" borderId="2" xfId="1" applyNumberFormat="1" applyFont="1" applyFill="1" applyBorder="1" applyAlignment="1">
      <alignment horizontal="center"/>
    </xf>
    <xf numFmtId="165" fontId="0" fillId="5" borderId="2" xfId="1" applyNumberFormat="1" applyFont="1" applyFill="1" applyBorder="1" applyAlignment="1">
      <alignment horizontal="center"/>
    </xf>
    <xf numFmtId="165" fontId="0" fillId="6" borderId="2" xfId="1" applyNumberFormat="1" applyFont="1" applyFill="1" applyBorder="1" applyAlignment="1">
      <alignment horizontal="center" vertical="center"/>
    </xf>
    <xf numFmtId="165" fontId="0" fillId="7" borderId="2" xfId="1" applyNumberFormat="1" applyFont="1" applyFill="1" applyBorder="1" applyAlignment="1">
      <alignment horizontal="center" vertical="center"/>
    </xf>
    <xf numFmtId="165" fontId="0" fillId="8" borderId="2" xfId="1" applyNumberFormat="1" applyFont="1" applyFill="1" applyBorder="1" applyAlignment="1">
      <alignment horizontal="center" vertic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23" xfId="0" applyFont="1" applyBorder="1" applyAlignment="1">
      <alignment horizontal="center"/>
    </xf>
    <xf numFmtId="0" fontId="0" fillId="8" borderId="39" xfId="0" applyFill="1" applyBorder="1" applyAlignment="1">
      <alignment horizontal="center" vertical="center"/>
    </xf>
    <xf numFmtId="0" fontId="0" fillId="8" borderId="40" xfId="0" applyFill="1" applyBorder="1" applyAlignment="1">
      <alignment horizontal="center" vertical="center"/>
    </xf>
    <xf numFmtId="165" fontId="0" fillId="8" borderId="41" xfId="1"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Fill="1" applyBorder="1" applyAlignment="1">
      <alignment horizontal="center" vertical="center"/>
    </xf>
    <xf numFmtId="0" fontId="17" fillId="0" borderId="0" xfId="0" applyFont="1"/>
    <xf numFmtId="0" fontId="17" fillId="0" borderId="0" xfId="0" applyFont="1" applyAlignment="1">
      <alignment horizontal="center"/>
    </xf>
    <xf numFmtId="9" fontId="18" fillId="12" borderId="16" xfId="1" applyFont="1" applyFill="1" applyBorder="1" applyAlignment="1">
      <alignment horizontal="center"/>
    </xf>
    <xf numFmtId="9" fontId="18" fillId="12" borderId="12" xfId="1" applyFont="1" applyFill="1" applyBorder="1" applyAlignment="1">
      <alignment horizontal="center"/>
    </xf>
    <xf numFmtId="0" fontId="19" fillId="14" borderId="12" xfId="0" applyFont="1" applyFill="1" applyBorder="1" applyAlignment="1">
      <alignment horizontal="center" vertical="center"/>
    </xf>
    <xf numFmtId="165" fontId="19" fillId="14" borderId="12" xfId="1" applyNumberFormat="1" applyFont="1" applyFill="1" applyBorder="1" applyAlignment="1">
      <alignment horizontal="center" vertical="center"/>
    </xf>
  </cellXfs>
  <cellStyles count="2">
    <cellStyle name="Normal" xfId="0" builtinId="0"/>
    <cellStyle name="Percent" xfId="1" builtinId="5"/>
  </cellStyles>
  <dxfs count="30">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98162-938B-4D56-99D6-C4EA56755E54}" name="Table1" displayName="Table1" ref="A2:J20" totalsRowShown="0" headerRowDxfId="18" dataDxfId="19" headerRowCellStyle="Percent">
  <autoFilter ref="A2:J20" xr:uid="{B211DDCB-4812-4620-A591-D4A8E064B533}"/>
  <tableColumns count="10">
    <tableColumn id="1" xr3:uid="{F91D01A4-AA35-49C3-9675-691386B24BA0}" name="Vehicle Category " dataDxfId="29"/>
    <tableColumn id="2" xr3:uid="{32C59A54-E532-44DE-8329-4B986E240FE5}" name="Vocation/Non-Vocation" dataDxfId="28"/>
    <tableColumn id="3" xr3:uid="{21DC05D7-4ABE-4D31-A236-BEF456ADE0D4}" name="Model Year" dataDxfId="27"/>
    <tableColumn id="4" xr3:uid="{D16E4B36-869F-4517-AE84-30DA7C36670A}" name="% Market Share_x000a_low roof" dataDxfId="26" dataCellStyle="Percent"/>
    <tableColumn id="5" xr3:uid="{A4FCF930-FC72-486B-9B47-CE1B2481CA3A}" name="% Market Share_x000a_mid roof" dataDxfId="25" dataCellStyle="Percent"/>
    <tableColumn id="6" xr3:uid="{7E2317E7-8536-4294-8BDC-914A06082360}" name="% Market Share_x000a_high roof" dataDxfId="24" dataCellStyle="Percent"/>
    <tableColumn id="7" xr3:uid="{75AEA9E5-0315-4881-A92A-ABE521729397}" name="low roof2_x000a_(gCO2/mi)" dataDxfId="23"/>
    <tableColumn id="8" xr3:uid="{30BB174D-A66B-46BD-B7D9-10AFD503951D}" name="mid roof3_x000a_(gCO2/mi)" dataDxfId="22"/>
    <tableColumn id="9" xr3:uid="{E4030777-849C-4855-9BCE-BBD3A561D7FA}" name="high roof4_x000a_(gCO2/mi)" dataDxfId="21"/>
    <tableColumn id="10" xr3:uid="{E9028B17-8761-46F7-BC75-F3A35BAE97C2}" name="Composite gCO2/mile" dataDxfId="20">
      <calculatedColumnFormula>SUM(D3*G3+E3*H3+F3*I3)</calculatedColumnFormula>
    </tableColumn>
  </tableColumns>
  <tableStyleInfo name="TableStyleLight15" showFirstColumn="0" showLastColumn="0" showRowStripes="1" showColumnStripes="0"/>
  <extLst>
    <ext xmlns:x14="http://schemas.microsoft.com/office/spreadsheetml/2009/9/main" uri="{504A1905-F514-4f6f-8877-14C23A59335A}">
      <x14:table altText="Tractor category" altTextSummary="Table showing vehicle category, vocation, model year, percentage of market share of low roof, mid roof, and high roof tractors, CO2 emissions of low roof, mid roof, and high roof tractors, and the composite gCO2/mi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B48BE5-E25D-41C0-981E-CA9A202AFB77}" name="Table2" displayName="Table2" ref="A1:F49" totalsRowShown="0" headerRowDxfId="7" dataDxfId="8" headerRowBorderDxfId="16" tableBorderDxfId="17" totalsRowBorderDxfId="15">
  <autoFilter ref="A1:F49" xr:uid="{E720966E-031E-41E9-8767-EFE50BC4C201}"/>
  <tableColumns count="6">
    <tableColumn id="1" xr3:uid="{91007479-4CCC-4D6E-BD69-2E6CFE7E1269}" name="Vehicle Category " dataDxfId="14"/>
    <tableColumn id="2" xr3:uid="{00DB6991-0C2B-4049-9574-F0BF76D86F1D}" name="EMFAC Categry" dataDxfId="13"/>
    <tableColumn id="3" xr3:uid="{B856222F-093A-4A68-883E-1F7E7D7587F0}" name="Vocation/Non-Vocation" dataDxfId="12"/>
    <tableColumn id="4" xr3:uid="{CDF3035C-66CF-42EA-B6C6-C4A58E7BBC67}" name="Model Year" dataDxfId="11"/>
    <tableColumn id="5" xr3:uid="{6AD41FE6-7725-43AA-84EC-D74DAB75213C}" name="gCO2/mi" dataDxfId="10"/>
    <tableColumn id="6" xr3:uid="{D7762A36-4621-4A5C-91A0-966FBC04CB16}" name="Reduction with respect to 2010" dataDxfId="9" dataCellStyle="Percent"/>
  </tableColumns>
  <tableStyleInfo name="TableStyleLight15" showFirstColumn="0" showLastColumn="0" showRowStripes="1" showColumnStripes="0"/>
  <extLst>
    <ext xmlns:x14="http://schemas.microsoft.com/office/spreadsheetml/2009/9/main" uri="{504A1905-F514-4f6f-8877-14C23A59335A}">
      <x14:table altText="Emissions reductions of different vehicle categories" altTextSummary="Table showing the vehicle categories, EMFAC category, vocation/non-vocation, model year, gCO2/mile, and reduction with respect to 2010."/>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F4F137-6C34-4FD3-B9C1-AB0EED7955EA}" name="Table3" displayName="Table3" ref="A1:E229" totalsRowShown="0" headerRowDxfId="0" dataDxfId="1">
  <autoFilter ref="A1:E229" xr:uid="{0505E9C2-2A49-4764-A3C2-6356D82AAF50}"/>
  <tableColumns count="5">
    <tableColumn id="1" xr3:uid="{6B5A82D2-DCFC-48C3-92E2-DA21409AF192}" name="MdlYr" dataDxfId="6"/>
    <tableColumn id="2" xr3:uid="{945992CF-468F-4DC1-9CDD-5D097D4B8D55}" name="Veh_type" dataDxfId="5"/>
    <tableColumn id="3" xr3:uid="{41DAD3A8-4D28-44DA-9C66-B796B1BAB5C6}" name="Fuel" dataDxfId="4"/>
    <tableColumn id="4" xr3:uid="{6467834E-0C55-4C28-8A86-25A17F4EF197}" name="Reduction" dataDxfId="3"/>
    <tableColumn id="5" xr3:uid="{D6489C66-62C2-41A9-A259-7DDE80039956}" name="% Reduction" dataDxfId="2" dataCellStyle="Percent">
      <calculatedColumnFormula>1-D2</calculatedColumnFormula>
    </tableColumn>
  </tableColumns>
  <tableStyleInfo name="TableStyleLight8" showFirstColumn="0" showLastColumn="0" showRowStripes="1" showColumnStripes="0"/>
  <extLst>
    <ext xmlns:x14="http://schemas.microsoft.com/office/spreadsheetml/2009/9/main" uri="{504A1905-F514-4f6f-8877-14C23A59335A}">
      <x14:table altText="Final Strategy Table" altTextSummary="Table showing the model year, vehicle type, fuel type, reduction, and percent reducti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tabSelected="1" workbookViewId="0">
      <selection sqref="A1:L29"/>
    </sheetView>
  </sheetViews>
  <sheetFormatPr defaultRowHeight="15" x14ac:dyDescent="0.25"/>
  <sheetData>
    <row r="1" spans="1:12" ht="15" customHeight="1" x14ac:dyDescent="0.25">
      <c r="A1" s="111" t="s">
        <v>82</v>
      </c>
      <c r="B1" s="111"/>
      <c r="C1" s="111"/>
      <c r="D1" s="111"/>
      <c r="E1" s="111"/>
      <c r="F1" s="111"/>
      <c r="G1" s="111"/>
      <c r="H1" s="111"/>
      <c r="I1" s="111"/>
      <c r="J1" s="111"/>
      <c r="K1" s="111"/>
      <c r="L1" s="111"/>
    </row>
    <row r="2" spans="1:12" x14ac:dyDescent="0.25">
      <c r="A2" s="111"/>
      <c r="B2" s="111"/>
      <c r="C2" s="111"/>
      <c r="D2" s="111"/>
      <c r="E2" s="111"/>
      <c r="F2" s="111"/>
      <c r="G2" s="111"/>
      <c r="H2" s="111"/>
      <c r="I2" s="111"/>
      <c r="J2" s="111"/>
      <c r="K2" s="111"/>
      <c r="L2" s="111"/>
    </row>
    <row r="3" spans="1:12" x14ac:dyDescent="0.25">
      <c r="A3" s="111"/>
      <c r="B3" s="111"/>
      <c r="C3" s="111"/>
      <c r="D3" s="111"/>
      <c r="E3" s="111"/>
      <c r="F3" s="111"/>
      <c r="G3" s="111"/>
      <c r="H3" s="111"/>
      <c r="I3" s="111"/>
      <c r="J3" s="111"/>
      <c r="K3" s="111"/>
      <c r="L3" s="111"/>
    </row>
    <row r="4" spans="1:12" x14ac:dyDescent="0.25">
      <c r="A4" s="111"/>
      <c r="B4" s="111"/>
      <c r="C4" s="111"/>
      <c r="D4" s="111"/>
      <c r="E4" s="111"/>
      <c r="F4" s="111"/>
      <c r="G4" s="111"/>
      <c r="H4" s="111"/>
      <c r="I4" s="111"/>
      <c r="J4" s="111"/>
      <c r="K4" s="111"/>
      <c r="L4" s="111"/>
    </row>
    <row r="5" spans="1:12" x14ac:dyDescent="0.25">
      <c r="A5" s="111"/>
      <c r="B5" s="111"/>
      <c r="C5" s="111"/>
      <c r="D5" s="111"/>
      <c r="E5" s="111"/>
      <c r="F5" s="111"/>
      <c r="G5" s="111"/>
      <c r="H5" s="111"/>
      <c r="I5" s="111"/>
      <c r="J5" s="111"/>
      <c r="K5" s="111"/>
      <c r="L5" s="111"/>
    </row>
    <row r="6" spans="1:12" x14ac:dyDescent="0.25">
      <c r="A6" s="111"/>
      <c r="B6" s="111"/>
      <c r="C6" s="111"/>
      <c r="D6" s="111"/>
      <c r="E6" s="111"/>
      <c r="F6" s="111"/>
      <c r="G6" s="111"/>
      <c r="H6" s="111"/>
      <c r="I6" s="111"/>
      <c r="J6" s="111"/>
      <c r="K6" s="111"/>
      <c r="L6" s="111"/>
    </row>
    <row r="7" spans="1:12" x14ac:dyDescent="0.25">
      <c r="A7" s="111"/>
      <c r="B7" s="111"/>
      <c r="C7" s="111"/>
      <c r="D7" s="111"/>
      <c r="E7" s="111"/>
      <c r="F7" s="111"/>
      <c r="G7" s="111"/>
      <c r="H7" s="111"/>
      <c r="I7" s="111"/>
      <c r="J7" s="111"/>
      <c r="K7" s="111"/>
      <c r="L7" s="111"/>
    </row>
    <row r="8" spans="1:12" x14ac:dyDescent="0.25">
      <c r="A8" s="111"/>
      <c r="B8" s="111"/>
      <c r="C8" s="111"/>
      <c r="D8" s="111"/>
      <c r="E8" s="111"/>
      <c r="F8" s="111"/>
      <c r="G8" s="111"/>
      <c r="H8" s="111"/>
      <c r="I8" s="111"/>
      <c r="J8" s="111"/>
      <c r="K8" s="111"/>
      <c r="L8" s="111"/>
    </row>
    <row r="9" spans="1:12" x14ac:dyDescent="0.25">
      <c r="A9" s="111"/>
      <c r="B9" s="111"/>
      <c r="C9" s="111"/>
      <c r="D9" s="111"/>
      <c r="E9" s="111"/>
      <c r="F9" s="111"/>
      <c r="G9" s="111"/>
      <c r="H9" s="111"/>
      <c r="I9" s="111"/>
      <c r="J9" s="111"/>
      <c r="K9" s="111"/>
      <c r="L9" s="111"/>
    </row>
    <row r="10" spans="1:12" x14ac:dyDescent="0.25">
      <c r="A10" s="111"/>
      <c r="B10" s="111"/>
      <c r="C10" s="111"/>
      <c r="D10" s="111"/>
      <c r="E10" s="111"/>
      <c r="F10" s="111"/>
      <c r="G10" s="111"/>
      <c r="H10" s="111"/>
      <c r="I10" s="111"/>
      <c r="J10" s="111"/>
      <c r="K10" s="111"/>
      <c r="L10" s="111"/>
    </row>
    <row r="11" spans="1:12" x14ac:dyDescent="0.25">
      <c r="A11" s="111"/>
      <c r="B11" s="111"/>
      <c r="C11" s="111"/>
      <c r="D11" s="111"/>
      <c r="E11" s="111"/>
      <c r="F11" s="111"/>
      <c r="G11" s="111"/>
      <c r="H11" s="111"/>
      <c r="I11" s="111"/>
      <c r="J11" s="111"/>
      <c r="K11" s="111"/>
      <c r="L11" s="111"/>
    </row>
    <row r="12" spans="1:12" x14ac:dyDescent="0.25">
      <c r="A12" s="111"/>
      <c r="B12" s="111"/>
      <c r="C12" s="111"/>
      <c r="D12" s="111"/>
      <c r="E12" s="111"/>
      <c r="F12" s="111"/>
      <c r="G12" s="111"/>
      <c r="H12" s="111"/>
      <c r="I12" s="111"/>
      <c r="J12" s="111"/>
      <c r="K12" s="111"/>
      <c r="L12" s="111"/>
    </row>
    <row r="13" spans="1:12" x14ac:dyDescent="0.25">
      <c r="A13" s="111"/>
      <c r="B13" s="111"/>
      <c r="C13" s="111"/>
      <c r="D13" s="111"/>
      <c r="E13" s="111"/>
      <c r="F13" s="111"/>
      <c r="G13" s="111"/>
      <c r="H13" s="111"/>
      <c r="I13" s="111"/>
      <c r="J13" s="111"/>
      <c r="K13" s="111"/>
      <c r="L13" s="111"/>
    </row>
    <row r="14" spans="1:12" x14ac:dyDescent="0.25">
      <c r="A14" s="111"/>
      <c r="B14" s="111"/>
      <c r="C14" s="111"/>
      <c r="D14" s="111"/>
      <c r="E14" s="111"/>
      <c r="F14" s="111"/>
      <c r="G14" s="111"/>
      <c r="H14" s="111"/>
      <c r="I14" s="111"/>
      <c r="J14" s="111"/>
      <c r="K14" s="111"/>
      <c r="L14" s="111"/>
    </row>
    <row r="15" spans="1:12" x14ac:dyDescent="0.25">
      <c r="A15" s="111"/>
      <c r="B15" s="111"/>
      <c r="C15" s="111"/>
      <c r="D15" s="111"/>
      <c r="E15" s="111"/>
      <c r="F15" s="111"/>
      <c r="G15" s="111"/>
      <c r="H15" s="111"/>
      <c r="I15" s="111"/>
      <c r="J15" s="111"/>
      <c r="K15" s="111"/>
      <c r="L15" s="111"/>
    </row>
    <row r="16" spans="1:12" x14ac:dyDescent="0.25">
      <c r="A16" s="111"/>
      <c r="B16" s="111"/>
      <c r="C16" s="111"/>
      <c r="D16" s="111"/>
      <c r="E16" s="111"/>
      <c r="F16" s="111"/>
      <c r="G16" s="111"/>
      <c r="H16" s="111"/>
      <c r="I16" s="111"/>
      <c r="J16" s="111"/>
      <c r="K16" s="111"/>
      <c r="L16" s="111"/>
    </row>
    <row r="17" spans="1:12" x14ac:dyDescent="0.25">
      <c r="A17" s="111"/>
      <c r="B17" s="111"/>
      <c r="C17" s="111"/>
      <c r="D17" s="111"/>
      <c r="E17" s="111"/>
      <c r="F17" s="111"/>
      <c r="G17" s="111"/>
      <c r="H17" s="111"/>
      <c r="I17" s="111"/>
      <c r="J17" s="111"/>
      <c r="K17" s="111"/>
      <c r="L17" s="111"/>
    </row>
    <row r="18" spans="1:12" x14ac:dyDescent="0.25">
      <c r="A18" s="111"/>
      <c r="B18" s="111"/>
      <c r="C18" s="111"/>
      <c r="D18" s="111"/>
      <c r="E18" s="111"/>
      <c r="F18" s="111"/>
      <c r="G18" s="111"/>
      <c r="H18" s="111"/>
      <c r="I18" s="111"/>
      <c r="J18" s="111"/>
      <c r="K18" s="111"/>
      <c r="L18" s="111"/>
    </row>
    <row r="19" spans="1:12" x14ac:dyDescent="0.25">
      <c r="A19" s="111"/>
      <c r="B19" s="111"/>
      <c r="C19" s="111"/>
      <c r="D19" s="111"/>
      <c r="E19" s="111"/>
      <c r="F19" s="111"/>
      <c r="G19" s="111"/>
      <c r="H19" s="111"/>
      <c r="I19" s="111"/>
      <c r="J19" s="111"/>
      <c r="K19" s="111"/>
      <c r="L19" s="111"/>
    </row>
    <row r="20" spans="1:12" x14ac:dyDescent="0.25">
      <c r="A20" s="111"/>
      <c r="B20" s="111"/>
      <c r="C20" s="111"/>
      <c r="D20" s="111"/>
      <c r="E20" s="111"/>
      <c r="F20" s="111"/>
      <c r="G20" s="111"/>
      <c r="H20" s="111"/>
      <c r="I20" s="111"/>
      <c r="J20" s="111"/>
      <c r="K20" s="111"/>
      <c r="L20" s="111"/>
    </row>
    <row r="21" spans="1:12" x14ac:dyDescent="0.25">
      <c r="A21" s="111"/>
      <c r="B21" s="111"/>
      <c r="C21" s="111"/>
      <c r="D21" s="111"/>
      <c r="E21" s="111"/>
      <c r="F21" s="111"/>
      <c r="G21" s="111"/>
      <c r="H21" s="111"/>
      <c r="I21" s="111"/>
      <c r="J21" s="111"/>
      <c r="K21" s="111"/>
      <c r="L21" s="111"/>
    </row>
    <row r="22" spans="1:12" x14ac:dyDescent="0.25">
      <c r="A22" s="111"/>
      <c r="B22" s="111"/>
      <c r="C22" s="111"/>
      <c r="D22" s="111"/>
      <c r="E22" s="111"/>
      <c r="F22" s="111"/>
      <c r="G22" s="111"/>
      <c r="H22" s="111"/>
      <c r="I22" s="111"/>
      <c r="J22" s="111"/>
      <c r="K22" s="111"/>
      <c r="L22" s="111"/>
    </row>
    <row r="23" spans="1:12" x14ac:dyDescent="0.25">
      <c r="A23" s="111"/>
      <c r="B23" s="111"/>
      <c r="C23" s="111"/>
      <c r="D23" s="111"/>
      <c r="E23" s="111"/>
      <c r="F23" s="111"/>
      <c r="G23" s="111"/>
      <c r="H23" s="111"/>
      <c r="I23" s="111"/>
      <c r="J23" s="111"/>
      <c r="K23" s="111"/>
      <c r="L23" s="111"/>
    </row>
    <row r="24" spans="1:12" x14ac:dyDescent="0.25">
      <c r="A24" s="111"/>
      <c r="B24" s="111"/>
      <c r="C24" s="111"/>
      <c r="D24" s="111"/>
      <c r="E24" s="111"/>
      <c r="F24" s="111"/>
      <c r="G24" s="111"/>
      <c r="H24" s="111"/>
      <c r="I24" s="111"/>
      <c r="J24" s="111"/>
      <c r="K24" s="111"/>
      <c r="L24" s="111"/>
    </row>
    <row r="25" spans="1:12" x14ac:dyDescent="0.25">
      <c r="A25" s="111"/>
      <c r="B25" s="111"/>
      <c r="C25" s="111"/>
      <c r="D25" s="111"/>
      <c r="E25" s="111"/>
      <c r="F25" s="111"/>
      <c r="G25" s="111"/>
      <c r="H25" s="111"/>
      <c r="I25" s="111"/>
      <c r="J25" s="111"/>
      <c r="K25" s="111"/>
      <c r="L25" s="111"/>
    </row>
    <row r="26" spans="1:12" x14ac:dyDescent="0.25">
      <c r="A26" s="111"/>
      <c r="B26" s="111"/>
      <c r="C26" s="111"/>
      <c r="D26" s="111"/>
      <c r="E26" s="111"/>
      <c r="F26" s="111"/>
      <c r="G26" s="111"/>
      <c r="H26" s="111"/>
      <c r="I26" s="111"/>
      <c r="J26" s="111"/>
      <c r="K26" s="111"/>
      <c r="L26" s="111"/>
    </row>
    <row r="27" spans="1:12" x14ac:dyDescent="0.25">
      <c r="A27" s="111"/>
      <c r="B27" s="111"/>
      <c r="C27" s="111"/>
      <c r="D27" s="111"/>
      <c r="E27" s="111"/>
      <c r="F27" s="111"/>
      <c r="G27" s="111"/>
      <c r="H27" s="111"/>
      <c r="I27" s="111"/>
      <c r="J27" s="111"/>
      <c r="K27" s="111"/>
      <c r="L27" s="111"/>
    </row>
    <row r="28" spans="1:12" x14ac:dyDescent="0.25">
      <c r="A28" s="111"/>
      <c r="B28" s="111"/>
      <c r="C28" s="111"/>
      <c r="D28" s="111"/>
      <c r="E28" s="111"/>
      <c r="F28" s="111"/>
      <c r="G28" s="111"/>
      <c r="H28" s="111"/>
      <c r="I28" s="111"/>
      <c r="J28" s="111"/>
      <c r="K28" s="111"/>
      <c r="L28" s="111"/>
    </row>
    <row r="29" spans="1:12" x14ac:dyDescent="0.25">
      <c r="A29" s="111"/>
      <c r="B29" s="111"/>
      <c r="C29" s="111"/>
      <c r="D29" s="111"/>
      <c r="E29" s="111"/>
      <c r="F29" s="111"/>
      <c r="G29" s="111"/>
      <c r="H29" s="111"/>
      <c r="I29" s="111"/>
      <c r="J29" s="111"/>
      <c r="K29" s="111"/>
      <c r="L29" s="111"/>
    </row>
  </sheetData>
  <mergeCells count="1">
    <mergeCell ref="A1:L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workbookViewId="0"/>
  </sheetViews>
  <sheetFormatPr defaultColWidth="8.85546875" defaultRowHeight="15" x14ac:dyDescent="0.25"/>
  <sheetData>
    <row r="1" spans="1:11" x14ac:dyDescent="0.25">
      <c r="A1" s="25" t="s">
        <v>57</v>
      </c>
      <c r="K1" s="101" t="s">
        <v>58</v>
      </c>
    </row>
    <row r="3" spans="1:11" x14ac:dyDescent="0.25">
      <c r="A3" s="102" t="s">
        <v>59</v>
      </c>
      <c r="K3" s="102" t="s">
        <v>60</v>
      </c>
    </row>
    <row r="4" spans="1:11" x14ac:dyDescent="0.25">
      <c r="A4" t="s">
        <v>61</v>
      </c>
      <c r="K4" t="s">
        <v>62</v>
      </c>
    </row>
    <row r="5" spans="1:11" x14ac:dyDescent="0.25">
      <c r="A5" t="s">
        <v>63</v>
      </c>
      <c r="K5" t="s">
        <v>64</v>
      </c>
    </row>
    <row r="6" spans="1:11" x14ac:dyDescent="0.25">
      <c r="A6" t="s">
        <v>65</v>
      </c>
    </row>
    <row r="7" spans="1:11" x14ac:dyDescent="0.25">
      <c r="B7" t="s">
        <v>66</v>
      </c>
      <c r="K7" s="102" t="s">
        <v>67</v>
      </c>
    </row>
    <row r="8" spans="1:11" x14ac:dyDescent="0.25">
      <c r="A8" t="s">
        <v>68</v>
      </c>
      <c r="K8" t="s">
        <v>69</v>
      </c>
    </row>
    <row r="9" spans="1:11" x14ac:dyDescent="0.25">
      <c r="B9" t="s">
        <v>70</v>
      </c>
      <c r="K9" t="s">
        <v>71</v>
      </c>
    </row>
    <row r="10" spans="1:11" x14ac:dyDescent="0.25">
      <c r="A10" t="s">
        <v>72</v>
      </c>
      <c r="K10" t="s">
        <v>73</v>
      </c>
    </row>
    <row r="13" spans="1:11" x14ac:dyDescent="0.25">
      <c r="A13" s="102" t="s">
        <v>74</v>
      </c>
    </row>
    <row r="14" spans="1:11" x14ac:dyDescent="0.25">
      <c r="A14" t="s">
        <v>75</v>
      </c>
    </row>
    <row r="15" spans="1:11" x14ac:dyDescent="0.25">
      <c r="A15" t="s">
        <v>76</v>
      </c>
    </row>
    <row r="16" spans="1:11" x14ac:dyDescent="0.25">
      <c r="A16" t="s">
        <v>77</v>
      </c>
    </row>
    <row r="19" spans="1:1" x14ac:dyDescent="0.25">
      <c r="A19" s="102" t="s">
        <v>78</v>
      </c>
    </row>
    <row r="20" spans="1:1" x14ac:dyDescent="0.25">
      <c r="A20" t="s">
        <v>79</v>
      </c>
    </row>
    <row r="21" spans="1:1" x14ac:dyDescent="0.25">
      <c r="A21" t="s">
        <v>80</v>
      </c>
    </row>
    <row r="22" spans="1:1" x14ac:dyDescent="0.25">
      <c r="A2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workbookViewId="0">
      <selection activeCell="A3" sqref="A3"/>
    </sheetView>
  </sheetViews>
  <sheetFormatPr defaultRowHeight="15" x14ac:dyDescent="0.25"/>
  <cols>
    <col min="1" max="1" width="27.7109375" style="2" customWidth="1"/>
    <col min="2" max="7" width="9.140625" style="2"/>
    <col min="8" max="8" width="18.28515625" style="2" customWidth="1"/>
    <col min="9" max="16384" width="9.140625" style="2"/>
  </cols>
  <sheetData>
    <row r="1" spans="1:9" x14ac:dyDescent="0.25">
      <c r="E1" s="87" t="s">
        <v>51</v>
      </c>
    </row>
    <row r="2" spans="1:9" ht="30.75" thickBot="1" x14ac:dyDescent="0.3">
      <c r="A2" s="88"/>
      <c r="B2" s="89" t="s">
        <v>52</v>
      </c>
      <c r="C2" s="88"/>
      <c r="E2" s="90" t="s">
        <v>53</v>
      </c>
      <c r="G2" s="87" t="s">
        <v>2</v>
      </c>
      <c r="H2" s="91" t="s">
        <v>19</v>
      </c>
      <c r="I2" s="87"/>
    </row>
    <row r="3" spans="1:9" x14ac:dyDescent="0.25">
      <c r="A3" s="104" t="s">
        <v>54</v>
      </c>
      <c r="B3" s="92"/>
      <c r="C3" s="92"/>
    </row>
    <row r="4" spans="1:9" x14ac:dyDescent="0.25">
      <c r="A4" s="155">
        <v>2010</v>
      </c>
      <c r="B4" s="155">
        <v>408</v>
      </c>
      <c r="E4" s="2">
        <v>2.85</v>
      </c>
      <c r="G4" s="93">
        <f t="shared" ref="G4:G9" si="0">B4*E4</f>
        <v>1162.8</v>
      </c>
      <c r="H4" s="94">
        <f t="shared" ref="H4:H9" si="1">G4/G$4</f>
        <v>1</v>
      </c>
    </row>
    <row r="5" spans="1:9" x14ac:dyDescent="0.25">
      <c r="A5" s="2">
        <v>2014</v>
      </c>
      <c r="B5" s="93">
        <v>388</v>
      </c>
      <c r="C5" s="93"/>
      <c r="D5" s="93"/>
      <c r="E5" s="2">
        <v>2.85</v>
      </c>
      <c r="F5" s="93"/>
      <c r="G5" s="93">
        <f t="shared" si="0"/>
        <v>1105.8</v>
      </c>
      <c r="H5" s="94">
        <f t="shared" si="1"/>
        <v>0.9509803921568627</v>
      </c>
    </row>
    <row r="6" spans="1:9" x14ac:dyDescent="0.25">
      <c r="A6" s="2">
        <v>2015</v>
      </c>
      <c r="B6" s="93">
        <v>388</v>
      </c>
      <c r="C6" s="93"/>
      <c r="D6" s="93"/>
      <c r="E6" s="2">
        <v>2.85</v>
      </c>
      <c r="F6" s="93"/>
      <c r="G6" s="93">
        <f t="shared" si="0"/>
        <v>1105.8</v>
      </c>
      <c r="H6" s="94">
        <f t="shared" si="1"/>
        <v>0.9509803921568627</v>
      </c>
    </row>
    <row r="7" spans="1:9" x14ac:dyDescent="0.25">
      <c r="A7" s="2">
        <v>2016</v>
      </c>
      <c r="B7" s="93">
        <v>388</v>
      </c>
      <c r="C7" s="93"/>
      <c r="D7" s="93"/>
      <c r="E7" s="2">
        <v>2.85</v>
      </c>
      <c r="F7" s="93"/>
      <c r="G7" s="93">
        <f t="shared" si="0"/>
        <v>1105.8</v>
      </c>
      <c r="H7" s="94">
        <f t="shared" si="1"/>
        <v>0.9509803921568627</v>
      </c>
    </row>
    <row r="8" spans="1:9" x14ac:dyDescent="0.25">
      <c r="A8" s="2">
        <v>2017</v>
      </c>
      <c r="B8" s="2">
        <v>373</v>
      </c>
      <c r="E8" s="2">
        <v>2.85</v>
      </c>
      <c r="G8" s="95">
        <f t="shared" si="0"/>
        <v>1063.05</v>
      </c>
      <c r="H8" s="94">
        <f t="shared" si="1"/>
        <v>0.91421568627450978</v>
      </c>
    </row>
    <row r="9" spans="1:9" x14ac:dyDescent="0.25">
      <c r="A9" s="2" t="s">
        <v>31</v>
      </c>
      <c r="B9" s="2">
        <v>373</v>
      </c>
      <c r="E9" s="2">
        <v>2.85</v>
      </c>
      <c r="G9" s="95">
        <f t="shared" si="0"/>
        <v>1063.05</v>
      </c>
      <c r="H9" s="94">
        <f t="shared" si="1"/>
        <v>0.91421568627450978</v>
      </c>
    </row>
    <row r="10" spans="1:9" x14ac:dyDescent="0.25">
      <c r="A10" s="96"/>
      <c r="B10" s="96"/>
      <c r="C10" s="96"/>
      <c r="D10" s="97"/>
      <c r="E10" s="97"/>
      <c r="F10" s="97"/>
      <c r="G10" s="93"/>
      <c r="H10" s="98"/>
    </row>
    <row r="11" spans="1:9" ht="30" x14ac:dyDescent="0.25">
      <c r="A11" s="103" t="s">
        <v>55</v>
      </c>
      <c r="B11" s="99"/>
      <c r="C11" s="99"/>
      <c r="G11" s="93"/>
      <c r="H11" s="98"/>
    </row>
    <row r="12" spans="1:9" x14ac:dyDescent="0.25">
      <c r="A12" s="155">
        <v>2010</v>
      </c>
      <c r="B12" s="156">
        <v>247</v>
      </c>
      <c r="E12" s="2">
        <v>5.6</v>
      </c>
      <c r="G12" s="93">
        <f t="shared" ref="G12:G17" si="2">B12*E12</f>
        <v>1383.1999999999998</v>
      </c>
      <c r="H12" s="94">
        <f t="shared" ref="H12:H17" si="3">G12/G$12</f>
        <v>1</v>
      </c>
    </row>
    <row r="13" spans="1:9" x14ac:dyDescent="0.25">
      <c r="A13" s="2">
        <v>2014</v>
      </c>
      <c r="B13" s="93">
        <v>234</v>
      </c>
      <c r="C13" s="93"/>
      <c r="D13" s="93"/>
      <c r="E13" s="2">
        <v>5.6</v>
      </c>
      <c r="F13" s="93"/>
      <c r="G13" s="93">
        <f t="shared" si="2"/>
        <v>1310.3999999999999</v>
      </c>
      <c r="H13" s="94">
        <f t="shared" si="3"/>
        <v>0.94736842105263164</v>
      </c>
    </row>
    <row r="14" spans="1:9" x14ac:dyDescent="0.25">
      <c r="A14" s="2">
        <v>2015</v>
      </c>
      <c r="B14" s="93">
        <v>234</v>
      </c>
      <c r="C14" s="93"/>
      <c r="D14" s="93"/>
      <c r="E14" s="2">
        <v>5.6</v>
      </c>
      <c r="F14" s="93"/>
      <c r="G14" s="93">
        <f t="shared" si="2"/>
        <v>1310.3999999999999</v>
      </c>
      <c r="H14" s="94">
        <f t="shared" si="3"/>
        <v>0.94736842105263164</v>
      </c>
    </row>
    <row r="15" spans="1:9" x14ac:dyDescent="0.25">
      <c r="A15" s="2">
        <v>2016</v>
      </c>
      <c r="B15" s="93">
        <v>234</v>
      </c>
      <c r="C15" s="93"/>
      <c r="D15" s="93"/>
      <c r="E15" s="2">
        <v>5.6</v>
      </c>
      <c r="F15" s="93"/>
      <c r="G15" s="93">
        <f t="shared" si="2"/>
        <v>1310.3999999999999</v>
      </c>
      <c r="H15" s="94">
        <f t="shared" si="3"/>
        <v>0.94736842105263164</v>
      </c>
    </row>
    <row r="16" spans="1:9" x14ac:dyDescent="0.25">
      <c r="A16" s="2">
        <v>2017</v>
      </c>
      <c r="B16" s="2">
        <v>225</v>
      </c>
      <c r="E16" s="2">
        <v>5.6</v>
      </c>
      <c r="G16" s="95">
        <f t="shared" si="2"/>
        <v>1260</v>
      </c>
      <c r="H16" s="94">
        <f t="shared" si="3"/>
        <v>0.91093117408906898</v>
      </c>
    </row>
    <row r="17" spans="1:8" x14ac:dyDescent="0.25">
      <c r="A17" s="2" t="s">
        <v>31</v>
      </c>
      <c r="B17" s="2">
        <v>225</v>
      </c>
      <c r="E17" s="2">
        <v>5.6</v>
      </c>
      <c r="G17" s="95">
        <f t="shared" si="2"/>
        <v>1260</v>
      </c>
      <c r="H17" s="94">
        <f t="shared" si="3"/>
        <v>0.91093117408906898</v>
      </c>
    </row>
    <row r="18" spans="1:8" x14ac:dyDescent="0.25">
      <c r="A18" s="96"/>
      <c r="B18" s="96"/>
      <c r="C18" s="96"/>
      <c r="G18" s="93"/>
      <c r="H18" s="98"/>
    </row>
    <row r="19" spans="1:8" ht="30" x14ac:dyDescent="0.25">
      <c r="A19" s="105" t="s">
        <v>56</v>
      </c>
      <c r="B19" s="100"/>
      <c r="C19" s="100"/>
      <c r="G19" s="93"/>
      <c r="H19" s="98"/>
    </row>
    <row r="20" spans="1:8" x14ac:dyDescent="0.25">
      <c r="A20" s="155">
        <v>2010</v>
      </c>
      <c r="B20" s="156">
        <v>236</v>
      </c>
      <c r="E20" s="2">
        <v>7.5</v>
      </c>
      <c r="G20" s="93">
        <f t="shared" ref="G20:G25" si="4">B20*E20</f>
        <v>1770</v>
      </c>
      <c r="H20" s="94">
        <f t="shared" ref="H20:H25" si="5">G20/G$20</f>
        <v>1</v>
      </c>
    </row>
    <row r="21" spans="1:8" x14ac:dyDescent="0.25">
      <c r="A21" s="2">
        <v>2014</v>
      </c>
      <c r="B21" s="93">
        <v>226</v>
      </c>
      <c r="C21" s="93"/>
      <c r="D21" s="93"/>
      <c r="E21" s="2">
        <v>7.5</v>
      </c>
      <c r="F21" s="93"/>
      <c r="G21" s="93">
        <f t="shared" si="4"/>
        <v>1695</v>
      </c>
      <c r="H21" s="94">
        <f t="shared" si="5"/>
        <v>0.9576271186440678</v>
      </c>
    </row>
    <row r="22" spans="1:8" x14ac:dyDescent="0.25">
      <c r="A22" s="2">
        <v>2015</v>
      </c>
      <c r="B22" s="93">
        <v>226</v>
      </c>
      <c r="C22" s="93"/>
      <c r="D22" s="93"/>
      <c r="E22" s="2">
        <v>7.5</v>
      </c>
      <c r="F22" s="93"/>
      <c r="G22" s="93">
        <f t="shared" si="4"/>
        <v>1695</v>
      </c>
      <c r="H22" s="94">
        <f t="shared" si="5"/>
        <v>0.9576271186440678</v>
      </c>
    </row>
    <row r="23" spans="1:8" x14ac:dyDescent="0.25">
      <c r="A23" s="2">
        <v>2016</v>
      </c>
      <c r="B23" s="93">
        <v>226</v>
      </c>
      <c r="C23" s="93"/>
      <c r="D23" s="93"/>
      <c r="E23" s="2">
        <v>7.5</v>
      </c>
      <c r="F23" s="93"/>
      <c r="G23" s="93">
        <f t="shared" si="4"/>
        <v>1695</v>
      </c>
      <c r="H23" s="94">
        <f t="shared" si="5"/>
        <v>0.9576271186440678</v>
      </c>
    </row>
    <row r="24" spans="1:8" x14ac:dyDescent="0.25">
      <c r="A24" s="2">
        <v>2017</v>
      </c>
      <c r="B24" s="2">
        <v>222</v>
      </c>
      <c r="E24" s="2">
        <v>7.5</v>
      </c>
      <c r="G24" s="95">
        <f t="shared" si="4"/>
        <v>1665</v>
      </c>
      <c r="H24" s="94">
        <f t="shared" si="5"/>
        <v>0.94067796610169496</v>
      </c>
    </row>
    <row r="25" spans="1:8" x14ac:dyDescent="0.25">
      <c r="A25" s="2" t="s">
        <v>31</v>
      </c>
      <c r="B25" s="2">
        <v>222</v>
      </c>
      <c r="E25" s="2">
        <v>7.5</v>
      </c>
      <c r="G25" s="95">
        <f t="shared" si="4"/>
        <v>1665</v>
      </c>
      <c r="H25" s="94">
        <f t="shared" si="5"/>
        <v>0.94067796610169496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workbookViewId="0">
      <selection activeCell="A2" sqref="A2"/>
    </sheetView>
  </sheetViews>
  <sheetFormatPr defaultRowHeight="15" x14ac:dyDescent="0.25"/>
  <cols>
    <col min="1" max="1" width="38.7109375" style="2" customWidth="1"/>
    <col min="2" max="2" width="24.140625" style="2" customWidth="1"/>
    <col min="3" max="3" width="19.28515625" style="2" customWidth="1"/>
    <col min="4" max="5" width="15" style="3" customWidth="1"/>
    <col min="6" max="6" width="15.140625" style="3" customWidth="1"/>
    <col min="7" max="9" width="15.140625" style="2" customWidth="1"/>
    <col min="10" max="10" width="22.5703125" style="2" customWidth="1"/>
    <col min="11" max="16384" width="9.140625" style="2"/>
  </cols>
  <sheetData>
    <row r="1" spans="1:10" x14ac:dyDescent="0.25">
      <c r="D1" s="112"/>
      <c r="E1" s="112"/>
      <c r="F1" s="112"/>
      <c r="G1" s="112"/>
      <c r="H1" s="112"/>
      <c r="I1" s="112"/>
    </row>
    <row r="2" spans="1:10" ht="30" x14ac:dyDescent="0.25">
      <c r="A2" s="2" t="s">
        <v>0</v>
      </c>
      <c r="B2" s="2" t="s">
        <v>1</v>
      </c>
      <c r="C2" s="2" t="s">
        <v>3</v>
      </c>
      <c r="D2" s="132" t="s">
        <v>92</v>
      </c>
      <c r="E2" s="132" t="s">
        <v>93</v>
      </c>
      <c r="F2" s="132" t="s">
        <v>94</v>
      </c>
      <c r="G2" s="132" t="s">
        <v>95</v>
      </c>
      <c r="H2" s="132" t="s">
        <v>96</v>
      </c>
      <c r="I2" s="132" t="s">
        <v>97</v>
      </c>
      <c r="J2" s="2" t="s">
        <v>12</v>
      </c>
    </row>
    <row r="3" spans="1:10" s="6" customFormat="1" x14ac:dyDescent="0.25">
      <c r="A3" s="6" t="s">
        <v>9</v>
      </c>
      <c r="B3" s="6" t="s">
        <v>8</v>
      </c>
      <c r="C3" s="6">
        <v>2010</v>
      </c>
      <c r="D3" s="7">
        <v>0.1</v>
      </c>
      <c r="E3" s="7">
        <v>0.8</v>
      </c>
      <c r="F3" s="7">
        <v>0.1</v>
      </c>
      <c r="G3" s="6">
        <v>1450</v>
      </c>
      <c r="H3" s="6">
        <v>1600</v>
      </c>
      <c r="I3" s="6">
        <v>1725</v>
      </c>
      <c r="J3" s="6">
        <f t="shared" ref="J3:J20" si="0">SUM(D3*G3+E3*H3+F3*I3)</f>
        <v>1597.5</v>
      </c>
    </row>
    <row r="4" spans="1:10" s="6" customFormat="1" x14ac:dyDescent="0.25">
      <c r="A4" s="6" t="s">
        <v>9</v>
      </c>
      <c r="B4" s="6" t="s">
        <v>8</v>
      </c>
      <c r="C4" s="6">
        <v>2014</v>
      </c>
      <c r="D4" s="7">
        <v>0.1</v>
      </c>
      <c r="E4" s="7">
        <v>0.8</v>
      </c>
      <c r="F4" s="7">
        <v>0.1</v>
      </c>
      <c r="G4" s="6">
        <v>1337.5</v>
      </c>
      <c r="H4" s="6">
        <v>1478.5</v>
      </c>
      <c r="I4" s="6">
        <v>1550</v>
      </c>
      <c r="J4" s="6">
        <f t="shared" si="0"/>
        <v>1471.55</v>
      </c>
    </row>
    <row r="5" spans="1:10" s="6" customFormat="1" x14ac:dyDescent="0.25">
      <c r="A5" s="6" t="s">
        <v>9</v>
      </c>
      <c r="B5" s="6" t="s">
        <v>8</v>
      </c>
      <c r="C5" s="6">
        <v>2015</v>
      </c>
      <c r="D5" s="7">
        <v>0.1</v>
      </c>
      <c r="E5" s="7">
        <v>0.8</v>
      </c>
      <c r="F5" s="7">
        <v>0.1</v>
      </c>
      <c r="G5" s="6">
        <v>1337.5</v>
      </c>
      <c r="H5" s="6">
        <v>1478.5</v>
      </c>
      <c r="I5" s="6">
        <v>1550</v>
      </c>
      <c r="J5" s="6">
        <f t="shared" si="0"/>
        <v>1471.55</v>
      </c>
    </row>
    <row r="6" spans="1:10" s="6" customFormat="1" x14ac:dyDescent="0.25">
      <c r="A6" s="6" t="s">
        <v>9</v>
      </c>
      <c r="B6" s="6" t="s">
        <v>8</v>
      </c>
      <c r="C6" s="6">
        <v>2016</v>
      </c>
      <c r="D6" s="7">
        <v>0.1</v>
      </c>
      <c r="E6" s="7">
        <v>0.8</v>
      </c>
      <c r="F6" s="7">
        <v>0.1</v>
      </c>
      <c r="G6" s="6">
        <v>1337.5</v>
      </c>
      <c r="H6" s="6">
        <v>1478.5</v>
      </c>
      <c r="I6" s="6">
        <v>1550</v>
      </c>
      <c r="J6" s="6">
        <f t="shared" si="0"/>
        <v>1471.55</v>
      </c>
    </row>
    <row r="7" spans="1:10" s="6" customFormat="1" x14ac:dyDescent="0.25">
      <c r="A7" s="6" t="s">
        <v>9</v>
      </c>
      <c r="B7" s="6" t="s">
        <v>8</v>
      </c>
      <c r="C7" s="6">
        <v>2017</v>
      </c>
      <c r="D7" s="7">
        <v>0.1</v>
      </c>
      <c r="E7" s="7">
        <v>0.8</v>
      </c>
      <c r="F7" s="7">
        <v>0.1</v>
      </c>
      <c r="G7" s="6">
        <v>1300</v>
      </c>
      <c r="H7" s="6">
        <v>1437.5</v>
      </c>
      <c r="I7" s="6">
        <v>1500</v>
      </c>
      <c r="J7" s="6">
        <f t="shared" si="0"/>
        <v>1430</v>
      </c>
    </row>
    <row r="8" spans="1:10" s="6" customFormat="1" x14ac:dyDescent="0.25">
      <c r="A8" s="6" t="s">
        <v>9</v>
      </c>
      <c r="B8" s="6" t="s">
        <v>8</v>
      </c>
      <c r="C8" s="6" t="s">
        <v>5</v>
      </c>
      <c r="D8" s="7">
        <v>0.1</v>
      </c>
      <c r="E8" s="7">
        <v>0.8</v>
      </c>
      <c r="F8" s="7">
        <v>0.1</v>
      </c>
      <c r="G8" s="6">
        <v>1300</v>
      </c>
      <c r="H8" s="6">
        <v>1437.5</v>
      </c>
      <c r="I8" s="6">
        <v>1500</v>
      </c>
      <c r="J8" s="6">
        <f t="shared" si="0"/>
        <v>1430</v>
      </c>
    </row>
    <row r="9" spans="1:10" s="8" customFormat="1" x14ac:dyDescent="0.25">
      <c r="A9" s="8" t="s">
        <v>10</v>
      </c>
      <c r="B9" s="8" t="s">
        <v>8</v>
      </c>
      <c r="C9" s="8">
        <v>2010</v>
      </c>
      <c r="D9" s="9">
        <v>0.45</v>
      </c>
      <c r="E9" s="9">
        <v>0.2</v>
      </c>
      <c r="F9" s="9">
        <v>0.35</v>
      </c>
      <c r="G9" s="8">
        <v>1672</v>
      </c>
      <c r="H9" s="8">
        <v>1805</v>
      </c>
      <c r="I9" s="8">
        <v>1957</v>
      </c>
      <c r="J9" s="8">
        <f t="shared" si="0"/>
        <v>1798.35</v>
      </c>
    </row>
    <row r="10" spans="1:10" s="8" customFormat="1" x14ac:dyDescent="0.25">
      <c r="A10" s="8" t="s">
        <v>10</v>
      </c>
      <c r="B10" s="8" t="s">
        <v>8</v>
      </c>
      <c r="C10" s="8">
        <v>2014</v>
      </c>
      <c r="D10" s="9">
        <v>0.45</v>
      </c>
      <c r="E10" s="9">
        <v>0.2</v>
      </c>
      <c r="F10" s="9">
        <v>0.35</v>
      </c>
      <c r="G10" s="8">
        <v>1539</v>
      </c>
      <c r="H10" s="8">
        <v>1672</v>
      </c>
      <c r="I10" s="8">
        <v>1748</v>
      </c>
      <c r="J10" s="8">
        <f t="shared" si="0"/>
        <v>1638.75</v>
      </c>
    </row>
    <row r="11" spans="1:10" s="8" customFormat="1" x14ac:dyDescent="0.25">
      <c r="A11" s="8" t="s">
        <v>10</v>
      </c>
      <c r="B11" s="8" t="s">
        <v>8</v>
      </c>
      <c r="C11" s="8">
        <v>2015</v>
      </c>
      <c r="D11" s="9">
        <v>0.45</v>
      </c>
      <c r="E11" s="9">
        <v>0.2</v>
      </c>
      <c r="F11" s="9">
        <v>0.35</v>
      </c>
      <c r="G11" s="8">
        <v>1539</v>
      </c>
      <c r="H11" s="8">
        <v>1672</v>
      </c>
      <c r="I11" s="8">
        <v>1748</v>
      </c>
      <c r="J11" s="8">
        <f t="shared" si="0"/>
        <v>1638.75</v>
      </c>
    </row>
    <row r="12" spans="1:10" s="8" customFormat="1" x14ac:dyDescent="0.25">
      <c r="A12" s="8" t="s">
        <v>10</v>
      </c>
      <c r="B12" s="8" t="s">
        <v>8</v>
      </c>
      <c r="C12" s="8">
        <v>2016</v>
      </c>
      <c r="D12" s="9">
        <v>0.45</v>
      </c>
      <c r="E12" s="9">
        <v>0.2</v>
      </c>
      <c r="F12" s="9">
        <v>0.35</v>
      </c>
      <c r="G12" s="8">
        <v>1539</v>
      </c>
      <c r="H12" s="8">
        <v>1672</v>
      </c>
      <c r="I12" s="8">
        <v>1748</v>
      </c>
      <c r="J12" s="8">
        <f t="shared" si="0"/>
        <v>1638.75</v>
      </c>
    </row>
    <row r="13" spans="1:10" s="8" customFormat="1" x14ac:dyDescent="0.25">
      <c r="A13" s="8" t="s">
        <v>10</v>
      </c>
      <c r="B13" s="8" t="s">
        <v>8</v>
      </c>
      <c r="C13" s="8">
        <v>2017</v>
      </c>
      <c r="D13" s="9">
        <v>0.45</v>
      </c>
      <c r="E13" s="9">
        <v>0.2</v>
      </c>
      <c r="F13" s="9">
        <v>0.35</v>
      </c>
      <c r="G13" s="8">
        <v>1520</v>
      </c>
      <c r="H13" s="8">
        <v>1634</v>
      </c>
      <c r="I13" s="8">
        <v>1691</v>
      </c>
      <c r="J13" s="8">
        <f t="shared" si="0"/>
        <v>1602.6499999999999</v>
      </c>
    </row>
    <row r="14" spans="1:10" s="8" customFormat="1" x14ac:dyDescent="0.25">
      <c r="A14" s="8" t="s">
        <v>10</v>
      </c>
      <c r="B14" s="8" t="s">
        <v>8</v>
      </c>
      <c r="C14" s="8" t="s">
        <v>5</v>
      </c>
      <c r="D14" s="9">
        <v>0.45</v>
      </c>
      <c r="E14" s="9">
        <v>0.2</v>
      </c>
      <c r="F14" s="9">
        <v>0.35</v>
      </c>
      <c r="G14" s="8">
        <v>1520</v>
      </c>
      <c r="H14" s="8">
        <v>1634</v>
      </c>
      <c r="I14" s="8">
        <v>1691</v>
      </c>
      <c r="J14" s="8">
        <f t="shared" si="0"/>
        <v>1602.6499999999999</v>
      </c>
    </row>
    <row r="15" spans="1:10" s="4" customFormat="1" x14ac:dyDescent="0.25">
      <c r="A15" s="4" t="s">
        <v>11</v>
      </c>
      <c r="B15" s="4" t="s">
        <v>8</v>
      </c>
      <c r="C15" s="4">
        <v>2010</v>
      </c>
      <c r="D15" s="5">
        <v>0.05</v>
      </c>
      <c r="E15" s="5">
        <v>0.15</v>
      </c>
      <c r="F15" s="5">
        <v>0.8</v>
      </c>
      <c r="G15" s="4">
        <v>1520</v>
      </c>
      <c r="H15" s="4">
        <v>1691</v>
      </c>
      <c r="I15" s="4">
        <v>1786</v>
      </c>
      <c r="J15" s="4">
        <f t="shared" si="0"/>
        <v>1758.4500000000003</v>
      </c>
    </row>
    <row r="16" spans="1:10" s="4" customFormat="1" x14ac:dyDescent="0.25">
      <c r="A16" s="4" t="s">
        <v>11</v>
      </c>
      <c r="B16" s="4" t="s">
        <v>8</v>
      </c>
      <c r="C16" s="4">
        <v>2014</v>
      </c>
      <c r="D16" s="5">
        <v>0.05</v>
      </c>
      <c r="E16" s="5">
        <v>0.15</v>
      </c>
      <c r="F16" s="5">
        <v>0.8</v>
      </c>
      <c r="G16" s="4">
        <v>1292</v>
      </c>
      <c r="H16" s="4">
        <v>1444</v>
      </c>
      <c r="I16" s="4">
        <v>1425</v>
      </c>
      <c r="J16" s="4">
        <f t="shared" si="0"/>
        <v>1421.2</v>
      </c>
    </row>
    <row r="17" spans="1:10" s="4" customFormat="1" x14ac:dyDescent="0.25">
      <c r="A17" s="4" t="s">
        <v>11</v>
      </c>
      <c r="B17" s="4" t="s">
        <v>8</v>
      </c>
      <c r="C17" s="4">
        <v>2015</v>
      </c>
      <c r="D17" s="5">
        <v>0.05</v>
      </c>
      <c r="E17" s="5">
        <v>0.15</v>
      </c>
      <c r="F17" s="5">
        <v>0.8</v>
      </c>
      <c r="G17" s="4">
        <v>1292</v>
      </c>
      <c r="H17" s="4">
        <v>1444</v>
      </c>
      <c r="I17" s="4">
        <v>1425</v>
      </c>
      <c r="J17" s="4">
        <f t="shared" si="0"/>
        <v>1421.2</v>
      </c>
    </row>
    <row r="18" spans="1:10" s="4" customFormat="1" x14ac:dyDescent="0.25">
      <c r="A18" s="4" t="s">
        <v>11</v>
      </c>
      <c r="B18" s="4" t="s">
        <v>8</v>
      </c>
      <c r="C18" s="4">
        <v>2016</v>
      </c>
      <c r="D18" s="5">
        <v>0.05</v>
      </c>
      <c r="E18" s="5">
        <v>0.15</v>
      </c>
      <c r="F18" s="5">
        <v>0.8</v>
      </c>
      <c r="G18" s="4">
        <v>1292</v>
      </c>
      <c r="H18" s="4">
        <v>1444</v>
      </c>
      <c r="I18" s="4">
        <v>1425</v>
      </c>
      <c r="J18" s="4">
        <f t="shared" si="0"/>
        <v>1421.2</v>
      </c>
    </row>
    <row r="19" spans="1:10" s="4" customFormat="1" x14ac:dyDescent="0.25">
      <c r="A19" s="4" t="s">
        <v>11</v>
      </c>
      <c r="B19" s="4" t="s">
        <v>8</v>
      </c>
      <c r="C19" s="4">
        <v>2017</v>
      </c>
      <c r="D19" s="5">
        <v>0.05</v>
      </c>
      <c r="E19" s="5">
        <v>0.15</v>
      </c>
      <c r="F19" s="5">
        <v>0.8</v>
      </c>
      <c r="G19" s="4">
        <v>1254</v>
      </c>
      <c r="H19" s="4">
        <v>1387</v>
      </c>
      <c r="I19" s="4">
        <v>1368</v>
      </c>
      <c r="J19" s="4">
        <f t="shared" si="0"/>
        <v>1365.15</v>
      </c>
    </row>
    <row r="20" spans="1:10" s="4" customFormat="1" x14ac:dyDescent="0.25">
      <c r="A20" s="4" t="s">
        <v>11</v>
      </c>
      <c r="B20" s="4" t="s">
        <v>8</v>
      </c>
      <c r="C20" s="4" t="s">
        <v>5</v>
      </c>
      <c r="D20" s="5">
        <v>0.05</v>
      </c>
      <c r="E20" s="5">
        <v>0.15</v>
      </c>
      <c r="F20" s="5">
        <v>0.8</v>
      </c>
      <c r="G20" s="4">
        <v>1254</v>
      </c>
      <c r="H20" s="4">
        <v>1387</v>
      </c>
      <c r="I20" s="4">
        <v>1368</v>
      </c>
      <c r="J20" s="4">
        <f t="shared" si="0"/>
        <v>1365.15</v>
      </c>
    </row>
  </sheetData>
  <mergeCells count="2">
    <mergeCell ref="D1:F1"/>
    <mergeCell ref="G1:I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workbookViewId="0">
      <selection activeCell="J13" sqref="J13"/>
    </sheetView>
  </sheetViews>
  <sheetFormatPr defaultRowHeight="15" x14ac:dyDescent="0.25"/>
  <sheetData>
    <row r="1" spans="1:5" x14ac:dyDescent="0.25">
      <c r="A1" s="25" t="s">
        <v>26</v>
      </c>
    </row>
    <row r="2" spans="1:5" x14ac:dyDescent="0.25">
      <c r="A2" s="26" t="s">
        <v>27</v>
      </c>
    </row>
    <row r="3" spans="1:5" x14ac:dyDescent="0.25">
      <c r="A3" s="27"/>
    </row>
    <row r="4" spans="1:5" x14ac:dyDescent="0.25">
      <c r="C4" s="28" t="s">
        <v>28</v>
      </c>
      <c r="D4" s="29"/>
      <c r="E4" s="29"/>
    </row>
    <row r="5" spans="1:5" ht="15.75" thickBot="1" x14ac:dyDescent="0.3">
      <c r="A5" s="30"/>
      <c r="B5" s="30"/>
      <c r="C5" s="31" t="s">
        <v>29</v>
      </c>
      <c r="D5" s="32"/>
      <c r="E5" s="33"/>
    </row>
    <row r="6" spans="1:5" x14ac:dyDescent="0.25">
      <c r="A6" s="34" t="s">
        <v>30</v>
      </c>
      <c r="B6" s="35"/>
      <c r="C6" s="35"/>
      <c r="D6" s="36"/>
      <c r="E6" s="1"/>
    </row>
    <row r="7" spans="1:5" x14ac:dyDescent="0.25">
      <c r="A7" s="157">
        <v>2010</v>
      </c>
      <c r="B7" s="22"/>
      <c r="C7" s="158" t="s">
        <v>25</v>
      </c>
      <c r="E7" s="37"/>
    </row>
    <row r="8" spans="1:5" x14ac:dyDescent="0.25">
      <c r="A8">
        <v>2014</v>
      </c>
      <c r="B8" s="38"/>
      <c r="C8" s="23">
        <v>2.3E-2</v>
      </c>
    </row>
    <row r="9" spans="1:5" x14ac:dyDescent="0.25">
      <c r="A9">
        <v>2015</v>
      </c>
      <c r="B9" s="39"/>
      <c r="C9" s="23">
        <v>0.03</v>
      </c>
    </row>
    <row r="10" spans="1:5" x14ac:dyDescent="0.25">
      <c r="A10">
        <v>2016</v>
      </c>
      <c r="B10" s="39"/>
      <c r="C10" s="23">
        <v>0.06</v>
      </c>
    </row>
    <row r="11" spans="1:5" x14ac:dyDescent="0.25">
      <c r="A11">
        <v>2017</v>
      </c>
      <c r="C11" s="23">
        <v>0.09</v>
      </c>
    </row>
    <row r="12" spans="1:5" x14ac:dyDescent="0.25">
      <c r="A12" s="40" t="s">
        <v>31</v>
      </c>
      <c r="C12" s="23">
        <v>0.15</v>
      </c>
    </row>
    <row r="14" spans="1:5" x14ac:dyDescent="0.25">
      <c r="A14" s="41"/>
      <c r="B14" s="42"/>
      <c r="C14" s="42"/>
      <c r="E14" s="42"/>
    </row>
    <row r="15" spans="1:5" x14ac:dyDescent="0.25">
      <c r="A15" s="43" t="s">
        <v>32</v>
      </c>
      <c r="B15" s="44"/>
      <c r="C15" s="44"/>
      <c r="D15" s="45"/>
      <c r="E15" s="1"/>
    </row>
    <row r="16" spans="1:5" x14ac:dyDescent="0.25">
      <c r="A16" s="157">
        <v>2010</v>
      </c>
      <c r="B16" s="22"/>
      <c r="C16" s="158" t="s">
        <v>25</v>
      </c>
      <c r="E16" s="1"/>
    </row>
    <row r="17" spans="1:3" x14ac:dyDescent="0.25">
      <c r="A17">
        <v>2014</v>
      </c>
      <c r="B17" s="38"/>
      <c r="C17" s="23">
        <v>1.4999999999999999E-2</v>
      </c>
    </row>
    <row r="18" spans="1:3" x14ac:dyDescent="0.25">
      <c r="A18">
        <v>2015</v>
      </c>
      <c r="B18" s="39"/>
      <c r="C18" s="23">
        <v>0.02</v>
      </c>
    </row>
    <row r="19" spans="1:3" x14ac:dyDescent="0.25">
      <c r="A19">
        <v>2016</v>
      </c>
      <c r="B19" s="39"/>
      <c r="C19" s="23">
        <v>0.04</v>
      </c>
    </row>
    <row r="20" spans="1:3" x14ac:dyDescent="0.25">
      <c r="A20">
        <v>2017</v>
      </c>
      <c r="C20" s="23">
        <v>0.06</v>
      </c>
    </row>
    <row r="21" spans="1:3" x14ac:dyDescent="0.25">
      <c r="A21" s="40" t="s">
        <v>31</v>
      </c>
      <c r="C21" s="23">
        <v>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9"/>
  <sheetViews>
    <sheetView workbookViewId="0">
      <selection activeCell="E15" sqref="E15"/>
    </sheetView>
  </sheetViews>
  <sheetFormatPr defaultRowHeight="15" x14ac:dyDescent="0.25"/>
  <cols>
    <col min="1" max="2" width="37.140625" style="16" customWidth="1"/>
    <col min="3" max="3" width="26.42578125" style="16" customWidth="1"/>
    <col min="4" max="4" width="14.7109375" style="16" customWidth="1"/>
    <col min="5" max="5" width="20.28515625" style="16" customWidth="1"/>
    <col min="6" max="6" width="35.42578125" style="16" customWidth="1"/>
    <col min="7" max="16384" width="9.140625" style="16"/>
  </cols>
  <sheetData>
    <row r="1" spans="1:7" ht="15" customHeight="1" x14ac:dyDescent="0.25">
      <c r="A1" s="149" t="s">
        <v>0</v>
      </c>
      <c r="B1" s="150" t="s">
        <v>13</v>
      </c>
      <c r="C1" s="150" t="s">
        <v>1</v>
      </c>
      <c r="D1" s="150" t="s">
        <v>3</v>
      </c>
      <c r="E1" s="150" t="s">
        <v>2</v>
      </c>
      <c r="F1" s="151" t="s">
        <v>19</v>
      </c>
    </row>
    <row r="2" spans="1:7" x14ac:dyDescent="0.25">
      <c r="A2" s="133" t="s">
        <v>23</v>
      </c>
      <c r="B2" s="20" t="s">
        <v>39</v>
      </c>
      <c r="C2" s="20" t="s">
        <v>4</v>
      </c>
      <c r="D2" s="20">
        <v>2010</v>
      </c>
      <c r="E2" s="21"/>
      <c r="F2" s="141">
        <v>1</v>
      </c>
    </row>
    <row r="3" spans="1:7" x14ac:dyDescent="0.25">
      <c r="A3" s="133" t="s">
        <v>23</v>
      </c>
      <c r="B3" s="20" t="s">
        <v>39</v>
      </c>
      <c r="C3" s="20" t="s">
        <v>4</v>
      </c>
      <c r="D3" s="20">
        <v>2014</v>
      </c>
      <c r="E3" s="21"/>
      <c r="F3" s="141">
        <v>0.97699999999999998</v>
      </c>
      <c r="G3" s="24"/>
    </row>
    <row r="4" spans="1:7" x14ac:dyDescent="0.25">
      <c r="A4" s="133" t="s">
        <v>23</v>
      </c>
      <c r="B4" s="20" t="s">
        <v>39</v>
      </c>
      <c r="C4" s="20" t="s">
        <v>4</v>
      </c>
      <c r="D4" s="20">
        <v>2015</v>
      </c>
      <c r="E4" s="21"/>
      <c r="F4" s="141">
        <v>0.97</v>
      </c>
      <c r="G4" s="24"/>
    </row>
    <row r="5" spans="1:7" x14ac:dyDescent="0.25">
      <c r="A5" s="133" t="s">
        <v>23</v>
      </c>
      <c r="B5" s="20" t="s">
        <v>39</v>
      </c>
      <c r="C5" s="20" t="s">
        <v>4</v>
      </c>
      <c r="D5" s="20">
        <v>2016</v>
      </c>
      <c r="E5" s="21"/>
      <c r="F5" s="141">
        <v>0.94</v>
      </c>
      <c r="G5" s="24"/>
    </row>
    <row r="6" spans="1:7" x14ac:dyDescent="0.25">
      <c r="A6" s="133" t="s">
        <v>23</v>
      </c>
      <c r="B6" s="20" t="s">
        <v>39</v>
      </c>
      <c r="C6" s="20" t="s">
        <v>4</v>
      </c>
      <c r="D6" s="20">
        <v>2017</v>
      </c>
      <c r="E6" s="21"/>
      <c r="F6" s="141">
        <v>0.91</v>
      </c>
      <c r="G6" s="24"/>
    </row>
    <row r="7" spans="1:7" x14ac:dyDescent="0.25">
      <c r="A7" s="133" t="s">
        <v>23</v>
      </c>
      <c r="B7" s="20" t="s">
        <v>39</v>
      </c>
      <c r="C7" s="20" t="s">
        <v>4</v>
      </c>
      <c r="D7" s="20" t="s">
        <v>5</v>
      </c>
      <c r="E7" s="21"/>
      <c r="F7" s="141">
        <v>0.85</v>
      </c>
      <c r="G7" s="24"/>
    </row>
    <row r="8" spans="1:7" x14ac:dyDescent="0.25">
      <c r="A8" s="134" t="s">
        <v>24</v>
      </c>
      <c r="B8" s="18" t="s">
        <v>40</v>
      </c>
      <c r="C8" s="18" t="s">
        <v>4</v>
      </c>
      <c r="D8" s="18">
        <v>2010</v>
      </c>
      <c r="E8" s="19"/>
      <c r="F8" s="142">
        <v>1</v>
      </c>
    </row>
    <row r="9" spans="1:7" x14ac:dyDescent="0.25">
      <c r="A9" s="134" t="s">
        <v>24</v>
      </c>
      <c r="B9" s="18" t="s">
        <v>40</v>
      </c>
      <c r="C9" s="18" t="s">
        <v>4</v>
      </c>
      <c r="D9" s="18">
        <v>2014</v>
      </c>
      <c r="E9" s="19"/>
      <c r="F9" s="142">
        <v>0.98499999999999999</v>
      </c>
      <c r="G9" s="24"/>
    </row>
    <row r="10" spans="1:7" x14ac:dyDescent="0.25">
      <c r="A10" s="134" t="s">
        <v>24</v>
      </c>
      <c r="B10" s="18" t="s">
        <v>40</v>
      </c>
      <c r="C10" s="18" t="s">
        <v>4</v>
      </c>
      <c r="D10" s="18">
        <v>2015</v>
      </c>
      <c r="E10" s="19"/>
      <c r="F10" s="142">
        <v>0.98</v>
      </c>
      <c r="G10" s="24"/>
    </row>
    <row r="11" spans="1:7" x14ac:dyDescent="0.25">
      <c r="A11" s="134" t="s">
        <v>24</v>
      </c>
      <c r="B11" s="18" t="s">
        <v>40</v>
      </c>
      <c r="C11" s="18" t="s">
        <v>4</v>
      </c>
      <c r="D11" s="18">
        <v>2016</v>
      </c>
      <c r="E11" s="19"/>
      <c r="F11" s="142">
        <v>0.96</v>
      </c>
      <c r="G11" s="24"/>
    </row>
    <row r="12" spans="1:7" x14ac:dyDescent="0.25">
      <c r="A12" s="134" t="s">
        <v>24</v>
      </c>
      <c r="B12" s="18" t="s">
        <v>40</v>
      </c>
      <c r="C12" s="18" t="s">
        <v>4</v>
      </c>
      <c r="D12" s="18">
        <v>2017</v>
      </c>
      <c r="E12" s="19"/>
      <c r="F12" s="142">
        <v>0.94</v>
      </c>
      <c r="G12" s="24"/>
    </row>
    <row r="13" spans="1:7" x14ac:dyDescent="0.25">
      <c r="A13" s="134" t="s">
        <v>24</v>
      </c>
      <c r="B13" s="18" t="s">
        <v>40</v>
      </c>
      <c r="C13" s="18" t="s">
        <v>4</v>
      </c>
      <c r="D13" s="18" t="s">
        <v>5</v>
      </c>
      <c r="E13" s="19"/>
      <c r="F13" s="142">
        <v>0.9</v>
      </c>
      <c r="G13" s="24"/>
    </row>
    <row r="14" spans="1:7" x14ac:dyDescent="0.25">
      <c r="A14" s="135" t="s">
        <v>20</v>
      </c>
      <c r="B14" s="10" t="s">
        <v>22</v>
      </c>
      <c r="C14" s="10" t="s">
        <v>4</v>
      </c>
      <c r="D14" s="10">
        <v>2010</v>
      </c>
      <c r="E14" s="17">
        <v>1162.8</v>
      </c>
      <c r="F14" s="143">
        <f>E14/E14</f>
        <v>1</v>
      </c>
    </row>
    <row r="15" spans="1:7" x14ac:dyDescent="0.25">
      <c r="A15" s="135" t="s">
        <v>20</v>
      </c>
      <c r="B15" s="10" t="s">
        <v>22</v>
      </c>
      <c r="C15" s="10" t="s">
        <v>4</v>
      </c>
      <c r="D15" s="10">
        <v>2014</v>
      </c>
      <c r="E15" s="10">
        <v>1105.8</v>
      </c>
      <c r="F15" s="143">
        <f>E15/E14</f>
        <v>0.9509803921568627</v>
      </c>
    </row>
    <row r="16" spans="1:7" x14ac:dyDescent="0.25">
      <c r="A16" s="135" t="s">
        <v>20</v>
      </c>
      <c r="B16" s="10" t="s">
        <v>22</v>
      </c>
      <c r="C16" s="10" t="s">
        <v>4</v>
      </c>
      <c r="D16" s="10">
        <v>2015</v>
      </c>
      <c r="E16" s="10">
        <v>1105.8</v>
      </c>
      <c r="F16" s="143">
        <f>E16/E14</f>
        <v>0.9509803921568627</v>
      </c>
    </row>
    <row r="17" spans="1:6" x14ac:dyDescent="0.25">
      <c r="A17" s="135" t="s">
        <v>20</v>
      </c>
      <c r="B17" s="10" t="s">
        <v>22</v>
      </c>
      <c r="C17" s="10" t="s">
        <v>4</v>
      </c>
      <c r="D17" s="10">
        <v>2016</v>
      </c>
      <c r="E17" s="10">
        <v>1105.8</v>
      </c>
      <c r="F17" s="143">
        <f>E17/E14</f>
        <v>0.9509803921568627</v>
      </c>
    </row>
    <row r="18" spans="1:6" x14ac:dyDescent="0.25">
      <c r="A18" s="135" t="s">
        <v>20</v>
      </c>
      <c r="B18" s="10" t="s">
        <v>22</v>
      </c>
      <c r="C18" s="10" t="s">
        <v>4</v>
      </c>
      <c r="D18" s="10">
        <v>2017</v>
      </c>
      <c r="E18" s="10">
        <v>1063.05</v>
      </c>
      <c r="F18" s="143">
        <f>E18/E14</f>
        <v>0.91421568627450978</v>
      </c>
    </row>
    <row r="19" spans="1:6" x14ac:dyDescent="0.25">
      <c r="A19" s="135" t="s">
        <v>20</v>
      </c>
      <c r="B19" s="10" t="s">
        <v>22</v>
      </c>
      <c r="C19" s="10" t="s">
        <v>4</v>
      </c>
      <c r="D19" s="10" t="s">
        <v>5</v>
      </c>
      <c r="E19" s="10">
        <v>1063.05</v>
      </c>
      <c r="F19" s="143">
        <f>E19/E14</f>
        <v>0.91421568627450978</v>
      </c>
    </row>
    <row r="20" spans="1:6" x14ac:dyDescent="0.25">
      <c r="A20" s="136" t="s">
        <v>6</v>
      </c>
      <c r="B20" s="11" t="s">
        <v>21</v>
      </c>
      <c r="C20" s="11" t="s">
        <v>4</v>
      </c>
      <c r="D20" s="11">
        <v>2010</v>
      </c>
      <c r="E20" s="11">
        <v>1383.1999999999998</v>
      </c>
      <c r="F20" s="144">
        <f>E20/E20</f>
        <v>1</v>
      </c>
    </row>
    <row r="21" spans="1:6" x14ac:dyDescent="0.25">
      <c r="A21" s="136" t="s">
        <v>6</v>
      </c>
      <c r="B21" s="11" t="s">
        <v>21</v>
      </c>
      <c r="C21" s="11" t="s">
        <v>4</v>
      </c>
      <c r="D21" s="11">
        <v>2014</v>
      </c>
      <c r="E21" s="11">
        <v>1310.4000000000001</v>
      </c>
      <c r="F21" s="144">
        <f>E21/E20</f>
        <v>0.94736842105263175</v>
      </c>
    </row>
    <row r="22" spans="1:6" x14ac:dyDescent="0.25">
      <c r="A22" s="136" t="s">
        <v>6</v>
      </c>
      <c r="B22" s="11" t="s">
        <v>21</v>
      </c>
      <c r="C22" s="11" t="s">
        <v>4</v>
      </c>
      <c r="D22" s="11">
        <v>2015</v>
      </c>
      <c r="E22" s="11">
        <v>1310.4000000000001</v>
      </c>
      <c r="F22" s="144">
        <f>E22/E20</f>
        <v>0.94736842105263175</v>
      </c>
    </row>
    <row r="23" spans="1:6" x14ac:dyDescent="0.25">
      <c r="A23" s="136" t="s">
        <v>6</v>
      </c>
      <c r="B23" s="11" t="s">
        <v>21</v>
      </c>
      <c r="C23" s="11" t="s">
        <v>4</v>
      </c>
      <c r="D23" s="11">
        <v>2016</v>
      </c>
      <c r="E23" s="11">
        <v>1310.4000000000001</v>
      </c>
      <c r="F23" s="144">
        <f>E23/E20</f>
        <v>0.94736842105263175</v>
      </c>
    </row>
    <row r="24" spans="1:6" x14ac:dyDescent="0.25">
      <c r="A24" s="136" t="s">
        <v>6</v>
      </c>
      <c r="B24" s="11" t="s">
        <v>21</v>
      </c>
      <c r="C24" s="11" t="s">
        <v>4</v>
      </c>
      <c r="D24" s="11">
        <v>2017</v>
      </c>
      <c r="E24" s="11">
        <v>1260</v>
      </c>
      <c r="F24" s="144">
        <f>E24/E20</f>
        <v>0.91093117408906898</v>
      </c>
    </row>
    <row r="25" spans="1:6" x14ac:dyDescent="0.25">
      <c r="A25" s="136" t="s">
        <v>6</v>
      </c>
      <c r="B25" s="11" t="s">
        <v>21</v>
      </c>
      <c r="C25" s="11" t="s">
        <v>4</v>
      </c>
      <c r="D25" s="11" t="s">
        <v>5</v>
      </c>
      <c r="E25" s="11">
        <v>1260</v>
      </c>
      <c r="F25" s="144">
        <f>E25/E20</f>
        <v>0.91093117408906898</v>
      </c>
    </row>
    <row r="26" spans="1:6" x14ac:dyDescent="0.25">
      <c r="A26" s="137" t="s">
        <v>7</v>
      </c>
      <c r="B26" s="12" t="s">
        <v>15</v>
      </c>
      <c r="C26" s="12" t="s">
        <v>4</v>
      </c>
      <c r="D26" s="12">
        <v>2010</v>
      </c>
      <c r="E26" s="12">
        <v>1770</v>
      </c>
      <c r="F26" s="145">
        <f>E26/E26</f>
        <v>1</v>
      </c>
    </row>
    <row r="27" spans="1:6" x14ac:dyDescent="0.25">
      <c r="A27" s="137" t="s">
        <v>7</v>
      </c>
      <c r="B27" s="12" t="s">
        <v>15</v>
      </c>
      <c r="C27" s="12" t="s">
        <v>4</v>
      </c>
      <c r="D27" s="12">
        <v>2014</v>
      </c>
      <c r="E27" s="12">
        <v>1695</v>
      </c>
      <c r="F27" s="145">
        <f>E27/E26</f>
        <v>0.9576271186440678</v>
      </c>
    </row>
    <row r="28" spans="1:6" x14ac:dyDescent="0.25">
      <c r="A28" s="137" t="s">
        <v>7</v>
      </c>
      <c r="B28" s="12" t="s">
        <v>15</v>
      </c>
      <c r="C28" s="12" t="s">
        <v>4</v>
      </c>
      <c r="D28" s="12">
        <v>2015</v>
      </c>
      <c r="E28" s="12">
        <v>1695</v>
      </c>
      <c r="F28" s="145">
        <f>E28/E26</f>
        <v>0.9576271186440678</v>
      </c>
    </row>
    <row r="29" spans="1:6" x14ac:dyDescent="0.25">
      <c r="A29" s="137" t="s">
        <v>7</v>
      </c>
      <c r="B29" s="12" t="s">
        <v>15</v>
      </c>
      <c r="C29" s="12" t="s">
        <v>4</v>
      </c>
      <c r="D29" s="12">
        <v>2016</v>
      </c>
      <c r="E29" s="12">
        <v>1695</v>
      </c>
      <c r="F29" s="145">
        <f>E29/E26</f>
        <v>0.9576271186440678</v>
      </c>
    </row>
    <row r="30" spans="1:6" x14ac:dyDescent="0.25">
      <c r="A30" s="137" t="s">
        <v>7</v>
      </c>
      <c r="B30" s="12" t="s">
        <v>15</v>
      </c>
      <c r="C30" s="12" t="s">
        <v>4</v>
      </c>
      <c r="D30" s="12">
        <v>2017</v>
      </c>
      <c r="E30" s="12">
        <v>1665</v>
      </c>
      <c r="F30" s="145">
        <f>E30/E26</f>
        <v>0.94067796610169496</v>
      </c>
    </row>
    <row r="31" spans="1:6" x14ac:dyDescent="0.25">
      <c r="A31" s="137" t="s">
        <v>7</v>
      </c>
      <c r="B31" s="12" t="s">
        <v>15</v>
      </c>
      <c r="C31" s="12" t="s">
        <v>4</v>
      </c>
      <c r="D31" s="12" t="s">
        <v>5</v>
      </c>
      <c r="E31" s="12">
        <v>1665</v>
      </c>
      <c r="F31" s="145">
        <f>E31/E26</f>
        <v>0.94067796610169496</v>
      </c>
    </row>
    <row r="32" spans="1:6" x14ac:dyDescent="0.25">
      <c r="A32" s="138" t="s">
        <v>9</v>
      </c>
      <c r="B32" s="13" t="s">
        <v>14</v>
      </c>
      <c r="C32" s="13" t="s">
        <v>8</v>
      </c>
      <c r="D32" s="13">
        <v>2010</v>
      </c>
      <c r="E32" s="13">
        <v>1597.5</v>
      </c>
      <c r="F32" s="146">
        <f>E32/E32</f>
        <v>1</v>
      </c>
    </row>
    <row r="33" spans="1:6" x14ac:dyDescent="0.25">
      <c r="A33" s="138" t="s">
        <v>9</v>
      </c>
      <c r="B33" s="13" t="s">
        <v>14</v>
      </c>
      <c r="C33" s="13" t="s">
        <v>8</v>
      </c>
      <c r="D33" s="13">
        <v>2014</v>
      </c>
      <c r="E33" s="13">
        <v>1471.55</v>
      </c>
      <c r="F33" s="146">
        <f>E33/E32</f>
        <v>0.92115805946791862</v>
      </c>
    </row>
    <row r="34" spans="1:6" x14ac:dyDescent="0.25">
      <c r="A34" s="138" t="s">
        <v>9</v>
      </c>
      <c r="B34" s="13" t="s">
        <v>14</v>
      </c>
      <c r="C34" s="13" t="s">
        <v>8</v>
      </c>
      <c r="D34" s="13">
        <v>2015</v>
      </c>
      <c r="E34" s="13">
        <v>1471.55</v>
      </c>
      <c r="F34" s="146">
        <f>E34/E32</f>
        <v>0.92115805946791862</v>
      </c>
    </row>
    <row r="35" spans="1:6" x14ac:dyDescent="0.25">
      <c r="A35" s="138" t="s">
        <v>9</v>
      </c>
      <c r="B35" s="13" t="s">
        <v>14</v>
      </c>
      <c r="C35" s="13" t="s">
        <v>8</v>
      </c>
      <c r="D35" s="13">
        <v>2016</v>
      </c>
      <c r="E35" s="13">
        <v>1471.55</v>
      </c>
      <c r="F35" s="146">
        <f>E35/E32</f>
        <v>0.92115805946791862</v>
      </c>
    </row>
    <row r="36" spans="1:6" x14ac:dyDescent="0.25">
      <c r="A36" s="138" t="s">
        <v>9</v>
      </c>
      <c r="B36" s="13" t="s">
        <v>14</v>
      </c>
      <c r="C36" s="13" t="s">
        <v>8</v>
      </c>
      <c r="D36" s="13">
        <v>2017</v>
      </c>
      <c r="E36" s="13">
        <v>1430</v>
      </c>
      <c r="F36" s="146">
        <f>E36/E32</f>
        <v>0.89514866979655716</v>
      </c>
    </row>
    <row r="37" spans="1:6" x14ac:dyDescent="0.25">
      <c r="A37" s="138" t="s">
        <v>9</v>
      </c>
      <c r="B37" s="13" t="s">
        <v>14</v>
      </c>
      <c r="C37" s="13" t="s">
        <v>8</v>
      </c>
      <c r="D37" s="13" t="s">
        <v>5</v>
      </c>
      <c r="E37" s="13">
        <v>1430</v>
      </c>
      <c r="F37" s="146">
        <f>E37/E32</f>
        <v>0.89514866979655716</v>
      </c>
    </row>
    <row r="38" spans="1:6" x14ac:dyDescent="0.25">
      <c r="A38" s="139" t="s">
        <v>10</v>
      </c>
      <c r="B38" s="14" t="s">
        <v>15</v>
      </c>
      <c r="C38" s="14" t="s">
        <v>8</v>
      </c>
      <c r="D38" s="14">
        <v>2010</v>
      </c>
      <c r="E38" s="14">
        <v>1798.35</v>
      </c>
      <c r="F38" s="147">
        <f>E38/E38</f>
        <v>1</v>
      </c>
    </row>
    <row r="39" spans="1:6" x14ac:dyDescent="0.25">
      <c r="A39" s="139" t="s">
        <v>10</v>
      </c>
      <c r="B39" s="14" t="s">
        <v>15</v>
      </c>
      <c r="C39" s="14" t="s">
        <v>8</v>
      </c>
      <c r="D39" s="14">
        <v>2014</v>
      </c>
      <c r="E39" s="14">
        <v>1638.75</v>
      </c>
      <c r="F39" s="147">
        <f>E39/E38</f>
        <v>0.91125198098256743</v>
      </c>
    </row>
    <row r="40" spans="1:6" x14ac:dyDescent="0.25">
      <c r="A40" s="139" t="s">
        <v>10</v>
      </c>
      <c r="B40" s="14" t="s">
        <v>15</v>
      </c>
      <c r="C40" s="14" t="s">
        <v>8</v>
      </c>
      <c r="D40" s="14">
        <v>2015</v>
      </c>
      <c r="E40" s="14">
        <v>1638.75</v>
      </c>
      <c r="F40" s="147">
        <f>E40/E38</f>
        <v>0.91125198098256743</v>
      </c>
    </row>
    <row r="41" spans="1:6" x14ac:dyDescent="0.25">
      <c r="A41" s="139" t="s">
        <v>10</v>
      </c>
      <c r="B41" s="14" t="s">
        <v>15</v>
      </c>
      <c r="C41" s="14" t="s">
        <v>8</v>
      </c>
      <c r="D41" s="14">
        <v>2016</v>
      </c>
      <c r="E41" s="14">
        <v>1638.75</v>
      </c>
      <c r="F41" s="147">
        <f>E41/E38</f>
        <v>0.91125198098256743</v>
      </c>
    </row>
    <row r="42" spans="1:6" x14ac:dyDescent="0.25">
      <c r="A42" s="139" t="s">
        <v>10</v>
      </c>
      <c r="B42" s="14" t="s">
        <v>15</v>
      </c>
      <c r="C42" s="14" t="s">
        <v>8</v>
      </c>
      <c r="D42" s="14">
        <v>2017</v>
      </c>
      <c r="E42" s="14">
        <v>1602.6499999999999</v>
      </c>
      <c r="F42" s="147">
        <f>E42/E38</f>
        <v>0.89117802430005277</v>
      </c>
    </row>
    <row r="43" spans="1:6" x14ac:dyDescent="0.25">
      <c r="A43" s="139" t="s">
        <v>10</v>
      </c>
      <c r="B43" s="14" t="s">
        <v>15</v>
      </c>
      <c r="C43" s="14" t="s">
        <v>8</v>
      </c>
      <c r="D43" s="14" t="s">
        <v>5</v>
      </c>
      <c r="E43" s="14">
        <v>1602.6499999999999</v>
      </c>
      <c r="F43" s="147">
        <f>E43/E38</f>
        <v>0.89117802430005277</v>
      </c>
    </row>
    <row r="44" spans="1:6" x14ac:dyDescent="0.25">
      <c r="A44" s="140" t="s">
        <v>11</v>
      </c>
      <c r="B44" s="15" t="s">
        <v>15</v>
      </c>
      <c r="C44" s="15" t="s">
        <v>8</v>
      </c>
      <c r="D44" s="15">
        <v>2010</v>
      </c>
      <c r="E44" s="15">
        <v>1758.4500000000003</v>
      </c>
      <c r="F44" s="148">
        <f>E44/E44</f>
        <v>1</v>
      </c>
    </row>
    <row r="45" spans="1:6" x14ac:dyDescent="0.25">
      <c r="A45" s="140" t="s">
        <v>11</v>
      </c>
      <c r="B45" s="15" t="s">
        <v>15</v>
      </c>
      <c r="C45" s="15" t="s">
        <v>8</v>
      </c>
      <c r="D45" s="15">
        <v>2014</v>
      </c>
      <c r="E45" s="15">
        <v>1421.2</v>
      </c>
      <c r="F45" s="148">
        <f>E45/E44</f>
        <v>0.80821177741761197</v>
      </c>
    </row>
    <row r="46" spans="1:6" x14ac:dyDescent="0.25">
      <c r="A46" s="140" t="s">
        <v>11</v>
      </c>
      <c r="B46" s="15" t="s">
        <v>15</v>
      </c>
      <c r="C46" s="15" t="s">
        <v>8</v>
      </c>
      <c r="D46" s="15">
        <v>2015</v>
      </c>
      <c r="E46" s="15">
        <v>1421.2</v>
      </c>
      <c r="F46" s="148">
        <f>E46/E44</f>
        <v>0.80821177741761197</v>
      </c>
    </row>
    <row r="47" spans="1:6" x14ac:dyDescent="0.25">
      <c r="A47" s="140" t="s">
        <v>11</v>
      </c>
      <c r="B47" s="15" t="s">
        <v>15</v>
      </c>
      <c r="C47" s="15" t="s">
        <v>8</v>
      </c>
      <c r="D47" s="15">
        <v>2016</v>
      </c>
      <c r="E47" s="15">
        <v>1421.2</v>
      </c>
      <c r="F47" s="148">
        <f>E47/E44</f>
        <v>0.80821177741761197</v>
      </c>
    </row>
    <row r="48" spans="1:6" x14ac:dyDescent="0.25">
      <c r="A48" s="140" t="s">
        <v>11</v>
      </c>
      <c r="B48" s="15" t="s">
        <v>15</v>
      </c>
      <c r="C48" s="15" t="s">
        <v>8</v>
      </c>
      <c r="D48" s="15">
        <v>2017</v>
      </c>
      <c r="E48" s="15">
        <v>1365.15</v>
      </c>
      <c r="F48" s="148">
        <f>E48/E44</f>
        <v>0.77633711507293346</v>
      </c>
    </row>
    <row r="49" spans="1:6" x14ac:dyDescent="0.25">
      <c r="A49" s="152" t="s">
        <v>11</v>
      </c>
      <c r="B49" s="153" t="s">
        <v>15</v>
      </c>
      <c r="C49" s="153" t="s">
        <v>8</v>
      </c>
      <c r="D49" s="153" t="s">
        <v>5</v>
      </c>
      <c r="E49" s="153">
        <v>1365.15</v>
      </c>
      <c r="F49" s="154">
        <f>E49/E44</f>
        <v>0.77633711507293346</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workbookViewId="0">
      <selection activeCell="A2" sqref="A2:D2"/>
    </sheetView>
  </sheetViews>
  <sheetFormatPr defaultRowHeight="15" x14ac:dyDescent="0.25"/>
  <cols>
    <col min="2" max="2" width="15" customWidth="1"/>
    <col min="3" max="3" width="19" customWidth="1"/>
    <col min="4" max="4" width="20.85546875" customWidth="1"/>
  </cols>
  <sheetData>
    <row r="1" spans="1:4" ht="15.75" thickBot="1" x14ac:dyDescent="0.3"/>
    <row r="2" spans="1:4" ht="15.75" thickBot="1" x14ac:dyDescent="0.3">
      <c r="A2" s="117" t="s">
        <v>44</v>
      </c>
      <c r="B2" s="118"/>
      <c r="C2" s="118"/>
      <c r="D2" s="119"/>
    </row>
    <row r="3" spans="1:4" ht="15.75" thickBot="1" x14ac:dyDescent="0.3">
      <c r="A3" s="120" t="s">
        <v>15</v>
      </c>
      <c r="B3" s="78" t="s">
        <v>4</v>
      </c>
      <c r="C3" s="122" t="s">
        <v>8</v>
      </c>
      <c r="D3" s="123"/>
    </row>
    <row r="4" spans="1:4" ht="15.75" thickBot="1" x14ac:dyDescent="0.3">
      <c r="A4" s="121"/>
      <c r="B4" s="79"/>
      <c r="C4" s="161" t="s">
        <v>16</v>
      </c>
      <c r="D4" s="161" t="s">
        <v>17</v>
      </c>
    </row>
    <row r="5" spans="1:4" ht="15.75" thickBot="1" x14ac:dyDescent="0.3">
      <c r="A5" s="114"/>
      <c r="B5" s="80">
        <v>0.13</v>
      </c>
      <c r="C5" s="162">
        <v>0.435</v>
      </c>
      <c r="D5" s="162">
        <v>0.435</v>
      </c>
    </row>
    <row r="6" spans="1:4" x14ac:dyDescent="0.25">
      <c r="A6" s="81"/>
      <c r="B6" s="81"/>
      <c r="C6" s="81"/>
      <c r="D6" s="81"/>
    </row>
    <row r="7" spans="1:4" ht="15.75" thickBot="1" x14ac:dyDescent="0.3">
      <c r="A7" s="81"/>
      <c r="B7" s="81"/>
      <c r="C7" s="81"/>
      <c r="D7" s="81"/>
    </row>
    <row r="8" spans="1:4" ht="15.75" thickBot="1" x14ac:dyDescent="0.3">
      <c r="A8" s="117" t="s">
        <v>18</v>
      </c>
      <c r="B8" s="118"/>
      <c r="C8" s="124"/>
      <c r="D8" s="81"/>
    </row>
    <row r="9" spans="1:4" ht="15.75" thickBot="1" x14ac:dyDescent="0.3">
      <c r="A9" s="120" t="s">
        <v>45</v>
      </c>
      <c r="B9" s="78" t="s">
        <v>4</v>
      </c>
      <c r="C9" s="82" t="s">
        <v>8</v>
      </c>
      <c r="D9" s="81"/>
    </row>
    <row r="10" spans="1:4" ht="15.75" thickBot="1" x14ac:dyDescent="0.3">
      <c r="A10" s="114"/>
      <c r="B10" s="83">
        <v>1</v>
      </c>
      <c r="C10" s="83">
        <v>0</v>
      </c>
      <c r="D10" s="81"/>
    </row>
    <row r="12" spans="1:4" ht="15.75" thickBot="1" x14ac:dyDescent="0.3"/>
    <row r="13" spans="1:4" ht="15.75" thickBot="1" x14ac:dyDescent="0.3">
      <c r="A13" s="117" t="s">
        <v>18</v>
      </c>
      <c r="B13" s="118"/>
      <c r="C13" s="118"/>
      <c r="D13" s="124"/>
    </row>
    <row r="14" spans="1:4" ht="15.75" thickBot="1" x14ac:dyDescent="0.3">
      <c r="A14" s="113" t="s">
        <v>14</v>
      </c>
      <c r="B14" s="115" t="s">
        <v>4</v>
      </c>
      <c r="C14" s="116"/>
      <c r="D14" s="84" t="s">
        <v>8</v>
      </c>
    </row>
    <row r="15" spans="1:4" ht="15.75" thickBot="1" x14ac:dyDescent="0.3">
      <c r="A15" s="113"/>
      <c r="B15" s="85" t="s">
        <v>46</v>
      </c>
      <c r="C15" s="85" t="s">
        <v>47</v>
      </c>
      <c r="D15" s="82"/>
    </row>
    <row r="16" spans="1:4" ht="15.75" thickBot="1" x14ac:dyDescent="0.3">
      <c r="A16" s="113"/>
      <c r="B16" s="85" t="s">
        <v>48</v>
      </c>
      <c r="C16" s="86" t="s">
        <v>49</v>
      </c>
      <c r="D16" s="82" t="s">
        <v>50</v>
      </c>
    </row>
    <row r="17" spans="1:4" ht="15.75" thickBot="1" x14ac:dyDescent="0.3">
      <c r="A17" s="114"/>
      <c r="B17" s="46">
        <v>0.41</v>
      </c>
      <c r="C17" s="47">
        <v>0.51</v>
      </c>
      <c r="D17" s="48">
        <v>0.08</v>
      </c>
    </row>
  </sheetData>
  <mergeCells count="8">
    <mergeCell ref="A14:A17"/>
    <mergeCell ref="B14:C14"/>
    <mergeCell ref="A2:D2"/>
    <mergeCell ref="A3:A5"/>
    <mergeCell ref="C3:D3"/>
    <mergeCell ref="A8:C8"/>
    <mergeCell ref="A9:A10"/>
    <mergeCell ref="A13:D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5"/>
  <sheetViews>
    <sheetView workbookViewId="0">
      <selection activeCell="A2" sqref="A2:A3"/>
    </sheetView>
  </sheetViews>
  <sheetFormatPr defaultRowHeight="15" x14ac:dyDescent="0.25"/>
  <cols>
    <col min="1" max="5" width="21.7109375" style="1" customWidth="1"/>
    <col min="6" max="6" width="13" style="1" customWidth="1"/>
    <col min="7" max="16384" width="9.140625" style="1"/>
  </cols>
  <sheetData>
    <row r="1" spans="1:6" ht="15.75" thickBot="1" x14ac:dyDescent="0.3"/>
    <row r="2" spans="1:6" ht="15.75" thickBot="1" x14ac:dyDescent="0.3">
      <c r="A2" s="128" t="s">
        <v>14</v>
      </c>
      <c r="B2" s="125" t="s">
        <v>36</v>
      </c>
      <c r="C2" s="125"/>
      <c r="D2" s="50" t="s">
        <v>8</v>
      </c>
      <c r="E2" s="76"/>
      <c r="F2" s="52"/>
    </row>
    <row r="3" spans="1:6" ht="15.75" thickBot="1" x14ac:dyDescent="0.3">
      <c r="A3" s="129"/>
      <c r="B3" s="69" t="s">
        <v>20</v>
      </c>
      <c r="C3" s="71" t="s">
        <v>6</v>
      </c>
      <c r="D3" s="70" t="s">
        <v>9</v>
      </c>
      <c r="E3" s="77"/>
      <c r="F3" s="54"/>
    </row>
    <row r="4" spans="1:6" ht="15.75" thickBot="1" x14ac:dyDescent="0.3">
      <c r="A4" s="62" t="s">
        <v>33</v>
      </c>
      <c r="B4" s="63">
        <f>'Population Share %'!B17</f>
        <v>0.41</v>
      </c>
      <c r="C4" s="63">
        <f>'Population Share %'!C17</f>
        <v>0.51</v>
      </c>
      <c r="D4" s="63">
        <f>'Population Share %'!D17</f>
        <v>0.08</v>
      </c>
      <c r="E4" s="53"/>
      <c r="F4" s="54"/>
    </row>
    <row r="5" spans="1:6" ht="15.75" thickBot="1" x14ac:dyDescent="0.3">
      <c r="A5" s="60" t="s">
        <v>3</v>
      </c>
      <c r="B5" s="53"/>
      <c r="C5" s="53"/>
      <c r="D5" s="53"/>
      <c r="E5" s="55" t="s">
        <v>34</v>
      </c>
      <c r="F5" s="56" t="s">
        <v>35</v>
      </c>
    </row>
    <row r="6" spans="1:6" x14ac:dyDescent="0.25">
      <c r="A6" s="60">
        <v>2010</v>
      </c>
      <c r="B6" s="59">
        <f>'ER from MSCD'!E14</f>
        <v>1162.8</v>
      </c>
      <c r="C6" s="11">
        <f>'ER from MSCD'!E20</f>
        <v>1383.1999999999998</v>
      </c>
      <c r="D6" s="49">
        <f>'ER from MSCD'!E32</f>
        <v>1597.5</v>
      </c>
      <c r="E6" s="57">
        <f t="shared" ref="E6:E11" si="0">B6*B$4+C6*C$4+D6*D$4</f>
        <v>1309.9799999999998</v>
      </c>
      <c r="F6" s="159">
        <f t="shared" ref="F6:F11" si="1">E6/E$6</f>
        <v>1</v>
      </c>
    </row>
    <row r="7" spans="1:6" x14ac:dyDescent="0.25">
      <c r="A7" s="60">
        <v>2014</v>
      </c>
      <c r="B7" s="59">
        <f>'ER from MSCD'!E15</f>
        <v>1105.8</v>
      </c>
      <c r="C7" s="11">
        <f>'ER from MSCD'!E21</f>
        <v>1310.4000000000001</v>
      </c>
      <c r="D7" s="49">
        <f>'ER from MSCD'!E33</f>
        <v>1471.55</v>
      </c>
      <c r="E7" s="57">
        <f t="shared" si="0"/>
        <v>1239.4059999999999</v>
      </c>
      <c r="F7" s="159">
        <f t="shared" si="1"/>
        <v>0.94612589505183298</v>
      </c>
    </row>
    <row r="8" spans="1:6" x14ac:dyDescent="0.25">
      <c r="A8" s="60">
        <v>2015</v>
      </c>
      <c r="B8" s="59">
        <f>'ER from MSCD'!E16</f>
        <v>1105.8</v>
      </c>
      <c r="C8" s="11">
        <f>'ER from MSCD'!E22</f>
        <v>1310.4000000000001</v>
      </c>
      <c r="D8" s="49">
        <f>'ER from MSCD'!E34</f>
        <v>1471.55</v>
      </c>
      <c r="E8" s="57">
        <f t="shared" si="0"/>
        <v>1239.4059999999999</v>
      </c>
      <c r="F8" s="159">
        <f t="shared" si="1"/>
        <v>0.94612589505183298</v>
      </c>
    </row>
    <row r="9" spans="1:6" x14ac:dyDescent="0.25">
      <c r="A9" s="60">
        <v>2016</v>
      </c>
      <c r="B9" s="59">
        <f>'ER from MSCD'!E17</f>
        <v>1105.8</v>
      </c>
      <c r="C9" s="11">
        <f>'ER from MSCD'!E23</f>
        <v>1310.4000000000001</v>
      </c>
      <c r="D9" s="49">
        <f>'ER from MSCD'!E35</f>
        <v>1471.55</v>
      </c>
      <c r="E9" s="57">
        <f t="shared" si="0"/>
        <v>1239.4059999999999</v>
      </c>
      <c r="F9" s="159">
        <f t="shared" si="1"/>
        <v>0.94612589505183298</v>
      </c>
    </row>
    <row r="10" spans="1:6" x14ac:dyDescent="0.25">
      <c r="A10" s="60">
        <v>2017</v>
      </c>
      <c r="B10" s="59">
        <f>'ER from MSCD'!E18</f>
        <v>1063.05</v>
      </c>
      <c r="C10" s="11">
        <f>'ER from MSCD'!E24</f>
        <v>1260</v>
      </c>
      <c r="D10" s="49">
        <f>'ER from MSCD'!E36</f>
        <v>1430</v>
      </c>
      <c r="E10" s="57">
        <f t="shared" si="0"/>
        <v>1192.8505</v>
      </c>
      <c r="F10" s="159">
        <f t="shared" si="1"/>
        <v>0.91058680285195204</v>
      </c>
    </row>
    <row r="11" spans="1:6" ht="15.75" thickBot="1" x14ac:dyDescent="0.3">
      <c r="A11" s="61" t="s">
        <v>5</v>
      </c>
      <c r="B11" s="59">
        <f>'ER from MSCD'!E19</f>
        <v>1063.05</v>
      </c>
      <c r="C11" s="11">
        <f>'ER from MSCD'!E25</f>
        <v>1260</v>
      </c>
      <c r="D11" s="49">
        <f>'ER from MSCD'!E37</f>
        <v>1430</v>
      </c>
      <c r="E11" s="58">
        <f t="shared" si="0"/>
        <v>1192.8505</v>
      </c>
      <c r="F11" s="160">
        <f t="shared" si="1"/>
        <v>0.91058680285195204</v>
      </c>
    </row>
    <row r="14" spans="1:6" ht="15.75" thickBot="1" x14ac:dyDescent="0.3"/>
    <row r="15" spans="1:6" ht="15.75" thickBot="1" x14ac:dyDescent="0.3">
      <c r="A15" s="128" t="s">
        <v>15</v>
      </c>
      <c r="B15" s="65" t="s">
        <v>36</v>
      </c>
      <c r="C15" s="126" t="s">
        <v>8</v>
      </c>
      <c r="D15" s="127"/>
      <c r="E15" s="51"/>
      <c r="F15" s="52"/>
    </row>
    <row r="16" spans="1:6" ht="15.75" thickBot="1" x14ac:dyDescent="0.3">
      <c r="A16" s="129"/>
      <c r="B16" s="66" t="s">
        <v>7</v>
      </c>
      <c r="C16" s="68" t="s">
        <v>10</v>
      </c>
      <c r="D16" s="67" t="s">
        <v>11</v>
      </c>
      <c r="E16" s="53"/>
      <c r="F16" s="54"/>
    </row>
    <row r="17" spans="1:6" ht="15.75" thickBot="1" x14ac:dyDescent="0.3">
      <c r="A17" s="62" t="s">
        <v>33</v>
      </c>
      <c r="B17" s="64">
        <f>'Population Share %'!B5</f>
        <v>0.13</v>
      </c>
      <c r="C17" s="64">
        <f>'Population Share %'!C5</f>
        <v>0.435</v>
      </c>
      <c r="D17" s="64">
        <f>'Population Share %'!D5</f>
        <v>0.435</v>
      </c>
      <c r="E17" s="53"/>
      <c r="F17" s="54"/>
    </row>
    <row r="18" spans="1:6" ht="15.75" thickBot="1" x14ac:dyDescent="0.3">
      <c r="A18" s="60" t="s">
        <v>3</v>
      </c>
      <c r="B18" s="53"/>
      <c r="C18" s="53"/>
      <c r="D18" s="53"/>
      <c r="E18" s="55" t="s">
        <v>37</v>
      </c>
      <c r="F18" s="56" t="s">
        <v>38</v>
      </c>
    </row>
    <row r="19" spans="1:6" x14ac:dyDescent="0.25">
      <c r="A19" s="60">
        <v>2010</v>
      </c>
      <c r="B19" s="12">
        <f>'ER from MSCD'!E26</f>
        <v>1770</v>
      </c>
      <c r="C19" s="14">
        <f>'ER from MSCD'!E38</f>
        <v>1798.35</v>
      </c>
      <c r="D19" s="15">
        <f>'ER from MSCD'!E44</f>
        <v>1758.4500000000003</v>
      </c>
      <c r="E19" s="57">
        <f t="shared" ref="E19:E24" si="2">B19*B$17+C19*C$17+D19*D$17</f>
        <v>1777.308</v>
      </c>
      <c r="F19" s="159">
        <f t="shared" ref="F19:F24" si="3">E19/E$19</f>
        <v>1</v>
      </c>
    </row>
    <row r="20" spans="1:6" x14ac:dyDescent="0.25">
      <c r="A20" s="60">
        <v>2014</v>
      </c>
      <c r="B20" s="12">
        <f>'ER from MSCD'!E27</f>
        <v>1695</v>
      </c>
      <c r="C20" s="14">
        <f>'ER from MSCD'!E39</f>
        <v>1638.75</v>
      </c>
      <c r="D20" s="15">
        <f>'ER from MSCD'!E45</f>
        <v>1421.2</v>
      </c>
      <c r="E20" s="57">
        <f t="shared" si="2"/>
        <v>1551.4282499999999</v>
      </c>
      <c r="F20" s="159">
        <f t="shared" si="3"/>
        <v>0.8729090568432708</v>
      </c>
    </row>
    <row r="21" spans="1:6" x14ac:dyDescent="0.25">
      <c r="A21" s="60">
        <v>2015</v>
      </c>
      <c r="B21" s="12">
        <f>'ER from MSCD'!E28</f>
        <v>1695</v>
      </c>
      <c r="C21" s="14">
        <f>'ER from MSCD'!E40</f>
        <v>1638.75</v>
      </c>
      <c r="D21" s="15">
        <f>'ER from MSCD'!E46</f>
        <v>1421.2</v>
      </c>
      <c r="E21" s="57">
        <f t="shared" si="2"/>
        <v>1551.4282499999999</v>
      </c>
      <c r="F21" s="159">
        <f t="shared" si="3"/>
        <v>0.8729090568432708</v>
      </c>
    </row>
    <row r="22" spans="1:6" x14ac:dyDescent="0.25">
      <c r="A22" s="60">
        <v>2016</v>
      </c>
      <c r="B22" s="12">
        <f>'ER from MSCD'!E29</f>
        <v>1695</v>
      </c>
      <c r="C22" s="14">
        <f>'ER from MSCD'!E41</f>
        <v>1638.75</v>
      </c>
      <c r="D22" s="15">
        <f>'ER from MSCD'!E47</f>
        <v>1421.2</v>
      </c>
      <c r="E22" s="57">
        <f t="shared" si="2"/>
        <v>1551.4282499999999</v>
      </c>
      <c r="F22" s="159">
        <f t="shared" si="3"/>
        <v>0.8729090568432708</v>
      </c>
    </row>
    <row r="23" spans="1:6" x14ac:dyDescent="0.25">
      <c r="A23" s="60">
        <v>2017</v>
      </c>
      <c r="B23" s="12">
        <f>'ER from MSCD'!E30</f>
        <v>1665</v>
      </c>
      <c r="C23" s="14">
        <f>'ER from MSCD'!E42</f>
        <v>1602.6499999999999</v>
      </c>
      <c r="D23" s="15">
        <f>'ER from MSCD'!E48</f>
        <v>1365.15</v>
      </c>
      <c r="E23" s="57">
        <f t="shared" si="2"/>
        <v>1507.4430000000002</v>
      </c>
      <c r="F23" s="159">
        <f t="shared" si="3"/>
        <v>0.84816081399509835</v>
      </c>
    </row>
    <row r="24" spans="1:6" ht="15.75" thickBot="1" x14ac:dyDescent="0.3">
      <c r="A24" s="61" t="s">
        <v>5</v>
      </c>
      <c r="B24" s="12">
        <f>'ER from MSCD'!E31</f>
        <v>1665</v>
      </c>
      <c r="C24" s="14">
        <f>'ER from MSCD'!E43</f>
        <v>1602.6499999999999</v>
      </c>
      <c r="D24" s="15">
        <f>'ER from MSCD'!E49</f>
        <v>1365.15</v>
      </c>
      <c r="E24" s="57">
        <f t="shared" si="2"/>
        <v>1507.4430000000002</v>
      </c>
      <c r="F24" s="159">
        <f t="shared" si="3"/>
        <v>0.84816081399509835</v>
      </c>
    </row>
    <row r="27" spans="1:6" ht="15.75" thickBot="1" x14ac:dyDescent="0.3"/>
    <row r="28" spans="1:6" x14ac:dyDescent="0.25">
      <c r="A28" s="74" t="s">
        <v>3</v>
      </c>
      <c r="B28" s="75" t="s">
        <v>41</v>
      </c>
    </row>
    <row r="29" spans="1:6" x14ac:dyDescent="0.25">
      <c r="A29" s="60">
        <v>2010</v>
      </c>
      <c r="B29" s="73">
        <f>'ER from MSCD'!F2</f>
        <v>1</v>
      </c>
    </row>
    <row r="30" spans="1:6" x14ac:dyDescent="0.25">
      <c r="A30" s="60">
        <v>2014</v>
      </c>
      <c r="B30" s="73">
        <f>'ER from MSCD'!F3</f>
        <v>0.97699999999999998</v>
      </c>
    </row>
    <row r="31" spans="1:6" x14ac:dyDescent="0.25">
      <c r="A31" s="60">
        <v>2015</v>
      </c>
      <c r="B31" s="73">
        <f>'ER from MSCD'!F4</f>
        <v>0.97</v>
      </c>
    </row>
    <row r="32" spans="1:6" x14ac:dyDescent="0.25">
      <c r="A32" s="60">
        <v>2016</v>
      </c>
      <c r="B32" s="73">
        <f>'ER from MSCD'!F5</f>
        <v>0.94</v>
      </c>
    </row>
    <row r="33" spans="1:6" x14ac:dyDescent="0.25">
      <c r="A33" s="60">
        <v>2017</v>
      </c>
      <c r="B33" s="73">
        <f>'ER from MSCD'!F6</f>
        <v>0.91</v>
      </c>
    </row>
    <row r="34" spans="1:6" ht="15.75" thickBot="1" x14ac:dyDescent="0.3">
      <c r="A34" s="61" t="s">
        <v>5</v>
      </c>
      <c r="B34" s="73">
        <f>'ER from MSCD'!F7</f>
        <v>0.85</v>
      </c>
    </row>
    <row r="37" spans="1:6" ht="15.75" thickBot="1" x14ac:dyDescent="0.3"/>
    <row r="38" spans="1:6" x14ac:dyDescent="0.25">
      <c r="A38" s="74" t="s">
        <v>3</v>
      </c>
      <c r="B38" s="75" t="s">
        <v>42</v>
      </c>
    </row>
    <row r="39" spans="1:6" x14ac:dyDescent="0.25">
      <c r="A39" s="60">
        <v>2010</v>
      </c>
      <c r="B39" s="73">
        <f>'ER from MSCD'!F8</f>
        <v>1</v>
      </c>
    </row>
    <row r="40" spans="1:6" x14ac:dyDescent="0.25">
      <c r="A40" s="60">
        <v>2014</v>
      </c>
      <c r="B40" s="73">
        <f>'ER from MSCD'!F9</f>
        <v>0.98499999999999999</v>
      </c>
    </row>
    <row r="41" spans="1:6" x14ac:dyDescent="0.25">
      <c r="A41" s="60">
        <v>2015</v>
      </c>
      <c r="B41" s="73">
        <f>'ER from MSCD'!F10</f>
        <v>0.98</v>
      </c>
    </row>
    <row r="42" spans="1:6" x14ac:dyDescent="0.25">
      <c r="A42" s="60">
        <v>2016</v>
      </c>
      <c r="B42" s="73">
        <f>'ER from MSCD'!F11</f>
        <v>0.96</v>
      </c>
    </row>
    <row r="43" spans="1:6" x14ac:dyDescent="0.25">
      <c r="A43" s="60">
        <v>2017</v>
      </c>
      <c r="B43" s="73">
        <f>'ER from MSCD'!F12</f>
        <v>0.94</v>
      </c>
    </row>
    <row r="44" spans="1:6" ht="15.75" thickBot="1" x14ac:dyDescent="0.3">
      <c r="A44" s="61" t="s">
        <v>5</v>
      </c>
      <c r="B44" s="73">
        <f>'ER from MSCD'!F13</f>
        <v>0.9</v>
      </c>
    </row>
    <row r="47" spans="1:6" ht="15" customHeight="1" x14ac:dyDescent="0.25">
      <c r="A47" s="130" t="s">
        <v>43</v>
      </c>
      <c r="B47" s="131"/>
      <c r="C47" s="131"/>
      <c r="D47" s="131"/>
      <c r="E47" s="131"/>
      <c r="F47" s="131"/>
    </row>
    <row r="48" spans="1:6" ht="15" customHeight="1" x14ac:dyDescent="0.25">
      <c r="A48" s="130"/>
      <c r="B48" s="131"/>
      <c r="C48" s="131"/>
      <c r="D48" s="131"/>
      <c r="E48" s="131"/>
      <c r="F48" s="131"/>
    </row>
    <row r="49" spans="1:6" ht="30" x14ac:dyDescent="0.25">
      <c r="A49" s="107" t="s">
        <v>3</v>
      </c>
      <c r="B49" s="108" t="s">
        <v>42</v>
      </c>
      <c r="C49" s="108" t="s">
        <v>41</v>
      </c>
      <c r="D49" s="109" t="s">
        <v>35</v>
      </c>
      <c r="E49" s="110" t="s">
        <v>38</v>
      </c>
      <c r="F49" s="110" t="s">
        <v>91</v>
      </c>
    </row>
    <row r="50" spans="1:6" x14ac:dyDescent="0.25">
      <c r="A50" s="60">
        <v>2010</v>
      </c>
      <c r="B50" s="72">
        <f t="shared" ref="B50:B55" si="4">B39</f>
        <v>1</v>
      </c>
      <c r="C50" s="72">
        <f t="shared" ref="C50:C55" si="5">B29</f>
        <v>1</v>
      </c>
      <c r="D50" s="72">
        <f t="shared" ref="D50:D55" si="6">F6</f>
        <v>1</v>
      </c>
      <c r="E50" s="73">
        <f t="shared" ref="E50:E55" si="7">F19</f>
        <v>1</v>
      </c>
      <c r="F50" s="73">
        <v>1</v>
      </c>
    </row>
    <row r="51" spans="1:6" x14ac:dyDescent="0.25">
      <c r="A51" s="60">
        <v>2014</v>
      </c>
      <c r="B51" s="72">
        <f t="shared" si="4"/>
        <v>0.98499999999999999</v>
      </c>
      <c r="C51" s="72">
        <f t="shared" si="5"/>
        <v>0.97699999999999998</v>
      </c>
      <c r="D51" s="72">
        <f t="shared" si="6"/>
        <v>0.94612589505183298</v>
      </c>
      <c r="E51" s="73">
        <f t="shared" si="7"/>
        <v>0.8729090568432708</v>
      </c>
      <c r="F51" s="73">
        <v>0.94736842105263164</v>
      </c>
    </row>
    <row r="52" spans="1:6" x14ac:dyDescent="0.25">
      <c r="A52" s="60">
        <v>2015</v>
      </c>
      <c r="B52" s="72">
        <f t="shared" si="4"/>
        <v>0.98</v>
      </c>
      <c r="C52" s="72">
        <f t="shared" si="5"/>
        <v>0.97</v>
      </c>
      <c r="D52" s="72">
        <f t="shared" si="6"/>
        <v>0.94612589505183298</v>
      </c>
      <c r="E52" s="73">
        <f t="shared" si="7"/>
        <v>0.8729090568432708</v>
      </c>
      <c r="F52" s="73">
        <v>0.94736842105263164</v>
      </c>
    </row>
    <row r="53" spans="1:6" x14ac:dyDescent="0.25">
      <c r="A53" s="60">
        <v>2016</v>
      </c>
      <c r="B53" s="72">
        <f t="shared" si="4"/>
        <v>0.96</v>
      </c>
      <c r="C53" s="72">
        <f t="shared" si="5"/>
        <v>0.94</v>
      </c>
      <c r="D53" s="72">
        <f t="shared" si="6"/>
        <v>0.94612589505183298</v>
      </c>
      <c r="E53" s="73">
        <f t="shared" si="7"/>
        <v>0.8729090568432708</v>
      </c>
      <c r="F53" s="73">
        <v>0.94736842105263164</v>
      </c>
    </row>
    <row r="54" spans="1:6" x14ac:dyDescent="0.25">
      <c r="A54" s="60">
        <v>2017</v>
      </c>
      <c r="B54" s="72">
        <f t="shared" si="4"/>
        <v>0.94</v>
      </c>
      <c r="C54" s="72">
        <f t="shared" si="5"/>
        <v>0.91</v>
      </c>
      <c r="D54" s="72">
        <f t="shared" si="6"/>
        <v>0.91058680285195204</v>
      </c>
      <c r="E54" s="73">
        <f t="shared" si="7"/>
        <v>0.84816081399509835</v>
      </c>
      <c r="F54" s="73">
        <v>0.91093117408906898</v>
      </c>
    </row>
    <row r="55" spans="1:6" ht="15.75" thickBot="1" x14ac:dyDescent="0.3">
      <c r="A55" s="61" t="s">
        <v>5</v>
      </c>
      <c r="B55" s="72">
        <f t="shared" si="4"/>
        <v>0.9</v>
      </c>
      <c r="C55" s="72">
        <f t="shared" si="5"/>
        <v>0.85</v>
      </c>
      <c r="D55" s="72">
        <f t="shared" si="6"/>
        <v>0.91058680285195204</v>
      </c>
      <c r="E55" s="73">
        <f t="shared" si="7"/>
        <v>0.84816081399509835</v>
      </c>
      <c r="F55" s="73">
        <v>0.91093117408906898</v>
      </c>
    </row>
  </sheetData>
  <mergeCells count="5">
    <mergeCell ref="B2:C2"/>
    <mergeCell ref="C15:D15"/>
    <mergeCell ref="A15:A16"/>
    <mergeCell ref="A2:A3"/>
    <mergeCell ref="A47:F4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29"/>
  <sheetViews>
    <sheetView workbookViewId="0">
      <selection activeCell="D23" sqref="D23"/>
    </sheetView>
  </sheetViews>
  <sheetFormatPr defaultRowHeight="15" x14ac:dyDescent="0.25"/>
  <cols>
    <col min="1" max="3" width="15" style="2" customWidth="1"/>
    <col min="4" max="4" width="32.5703125" style="2" customWidth="1"/>
    <col min="5" max="5" width="15.28515625" style="2" customWidth="1"/>
    <col min="6" max="16384" width="9.140625" style="2"/>
  </cols>
  <sheetData>
    <row r="1" spans="1:5" x14ac:dyDescent="0.25">
      <c r="A1" s="2" t="s">
        <v>89</v>
      </c>
      <c r="B1" s="2" t="s">
        <v>84</v>
      </c>
      <c r="C1" s="2" t="s">
        <v>85</v>
      </c>
      <c r="D1" s="2" t="s">
        <v>88</v>
      </c>
      <c r="E1" s="2" t="s">
        <v>90</v>
      </c>
    </row>
    <row r="2" spans="1:5" x14ac:dyDescent="0.25">
      <c r="A2" s="2">
        <v>2010</v>
      </c>
      <c r="B2" s="2" t="s">
        <v>83</v>
      </c>
      <c r="C2" s="2" t="s">
        <v>86</v>
      </c>
      <c r="D2" s="2">
        <v>1</v>
      </c>
      <c r="E2" s="106">
        <f>1-D2</f>
        <v>0</v>
      </c>
    </row>
    <row r="3" spans="1:5" x14ac:dyDescent="0.25">
      <c r="A3" s="2">
        <v>2014</v>
      </c>
      <c r="B3" s="2" t="s">
        <v>83</v>
      </c>
      <c r="C3" s="2" t="s">
        <v>86</v>
      </c>
      <c r="D3" s="2">
        <v>0.98499999999999999</v>
      </c>
      <c r="E3" s="106">
        <f t="shared" ref="E3:E66" si="0">1-D3</f>
        <v>1.5000000000000013E-2</v>
      </c>
    </row>
    <row r="4" spans="1:5" x14ac:dyDescent="0.25">
      <c r="A4" s="2">
        <v>2015</v>
      </c>
      <c r="B4" s="2" t="s">
        <v>83</v>
      </c>
      <c r="C4" s="2" t="s">
        <v>86</v>
      </c>
      <c r="D4" s="2">
        <v>0.98</v>
      </c>
      <c r="E4" s="106">
        <f t="shared" si="0"/>
        <v>2.0000000000000018E-2</v>
      </c>
    </row>
    <row r="5" spans="1:5" x14ac:dyDescent="0.25">
      <c r="A5" s="2">
        <v>2016</v>
      </c>
      <c r="B5" s="2" t="s">
        <v>83</v>
      </c>
      <c r="C5" s="2" t="s">
        <v>86</v>
      </c>
      <c r="D5" s="2">
        <v>0.96</v>
      </c>
      <c r="E5" s="106">
        <f t="shared" si="0"/>
        <v>4.0000000000000036E-2</v>
      </c>
    </row>
    <row r="6" spans="1:5" x14ac:dyDescent="0.25">
      <c r="A6" s="2">
        <v>2017</v>
      </c>
      <c r="B6" s="2" t="s">
        <v>83</v>
      </c>
      <c r="C6" s="2" t="s">
        <v>86</v>
      </c>
      <c r="D6" s="2">
        <v>0.94</v>
      </c>
      <c r="E6" s="106">
        <f t="shared" si="0"/>
        <v>6.0000000000000053E-2</v>
      </c>
    </row>
    <row r="7" spans="1:5" x14ac:dyDescent="0.25">
      <c r="A7" s="2">
        <v>2018</v>
      </c>
      <c r="B7" s="2" t="s">
        <v>83</v>
      </c>
      <c r="C7" s="2" t="s">
        <v>86</v>
      </c>
      <c r="D7" s="2">
        <v>0.9</v>
      </c>
      <c r="E7" s="106">
        <f t="shared" si="0"/>
        <v>9.9999999999999978E-2</v>
      </c>
    </row>
    <row r="8" spans="1:5" x14ac:dyDescent="0.25">
      <c r="A8" s="2">
        <v>2019</v>
      </c>
      <c r="B8" s="2" t="s">
        <v>83</v>
      </c>
      <c r="C8" s="2" t="s">
        <v>86</v>
      </c>
      <c r="D8" s="2">
        <v>0.9</v>
      </c>
      <c r="E8" s="106">
        <f t="shared" si="0"/>
        <v>9.9999999999999978E-2</v>
      </c>
    </row>
    <row r="9" spans="1:5" x14ac:dyDescent="0.25">
      <c r="A9" s="2">
        <v>2020</v>
      </c>
      <c r="B9" s="2" t="s">
        <v>83</v>
      </c>
      <c r="C9" s="2" t="s">
        <v>86</v>
      </c>
      <c r="D9" s="2">
        <v>0.9</v>
      </c>
      <c r="E9" s="106">
        <f t="shared" si="0"/>
        <v>9.9999999999999978E-2</v>
      </c>
    </row>
    <row r="10" spans="1:5" x14ac:dyDescent="0.25">
      <c r="A10" s="2">
        <v>2021</v>
      </c>
      <c r="B10" s="2" t="s">
        <v>83</v>
      </c>
      <c r="C10" s="2" t="s">
        <v>86</v>
      </c>
      <c r="D10" s="2">
        <v>0.9</v>
      </c>
      <c r="E10" s="106">
        <f t="shared" si="0"/>
        <v>9.9999999999999978E-2</v>
      </c>
    </row>
    <row r="11" spans="1:5" x14ac:dyDescent="0.25">
      <c r="A11" s="2">
        <v>2022</v>
      </c>
      <c r="B11" s="2" t="s">
        <v>83</v>
      </c>
      <c r="C11" s="2" t="s">
        <v>86</v>
      </c>
      <c r="D11" s="2">
        <v>0.9</v>
      </c>
      <c r="E11" s="106">
        <f t="shared" si="0"/>
        <v>9.9999999999999978E-2</v>
      </c>
    </row>
    <row r="12" spans="1:5" x14ac:dyDescent="0.25">
      <c r="A12" s="2">
        <v>2023</v>
      </c>
      <c r="B12" s="2" t="s">
        <v>83</v>
      </c>
      <c r="C12" s="2" t="s">
        <v>86</v>
      </c>
      <c r="D12" s="2">
        <v>0.9</v>
      </c>
      <c r="E12" s="106">
        <f t="shared" si="0"/>
        <v>9.9999999999999978E-2</v>
      </c>
    </row>
    <row r="13" spans="1:5" x14ac:dyDescent="0.25">
      <c r="A13" s="2">
        <v>2024</v>
      </c>
      <c r="B13" s="2" t="s">
        <v>83</v>
      </c>
      <c r="C13" s="2" t="s">
        <v>86</v>
      </c>
      <c r="D13" s="2">
        <v>0.9</v>
      </c>
      <c r="E13" s="106">
        <f t="shared" si="0"/>
        <v>9.9999999999999978E-2</v>
      </c>
    </row>
    <row r="14" spans="1:5" x14ac:dyDescent="0.25">
      <c r="A14" s="2">
        <v>2025</v>
      </c>
      <c r="B14" s="2" t="s">
        <v>83</v>
      </c>
      <c r="C14" s="2" t="s">
        <v>86</v>
      </c>
      <c r="D14" s="2">
        <v>0.9</v>
      </c>
      <c r="E14" s="106">
        <f t="shared" si="0"/>
        <v>9.9999999999999978E-2</v>
      </c>
    </row>
    <row r="15" spans="1:5" x14ac:dyDescent="0.25">
      <c r="A15" s="2">
        <v>2026</v>
      </c>
      <c r="B15" s="2" t="s">
        <v>83</v>
      </c>
      <c r="C15" s="2" t="s">
        <v>86</v>
      </c>
      <c r="D15" s="2">
        <v>0.9</v>
      </c>
      <c r="E15" s="106">
        <f t="shared" si="0"/>
        <v>9.9999999999999978E-2</v>
      </c>
    </row>
    <row r="16" spans="1:5" x14ac:dyDescent="0.25">
      <c r="A16" s="2">
        <v>2027</v>
      </c>
      <c r="B16" s="2" t="s">
        <v>83</v>
      </c>
      <c r="C16" s="2" t="s">
        <v>86</v>
      </c>
      <c r="D16" s="2">
        <v>0.9</v>
      </c>
      <c r="E16" s="106">
        <f t="shared" si="0"/>
        <v>9.9999999999999978E-2</v>
      </c>
    </row>
    <row r="17" spans="1:5" x14ac:dyDescent="0.25">
      <c r="A17" s="2">
        <v>2028</v>
      </c>
      <c r="B17" s="2" t="s">
        <v>83</v>
      </c>
      <c r="C17" s="2" t="s">
        <v>86</v>
      </c>
      <c r="D17" s="2">
        <v>0.9</v>
      </c>
      <c r="E17" s="106">
        <f t="shared" si="0"/>
        <v>9.9999999999999978E-2</v>
      </c>
    </row>
    <row r="18" spans="1:5" x14ac:dyDescent="0.25">
      <c r="A18" s="2">
        <v>2029</v>
      </c>
      <c r="B18" s="2" t="s">
        <v>83</v>
      </c>
      <c r="C18" s="2" t="s">
        <v>86</v>
      </c>
      <c r="D18" s="2">
        <v>0.9</v>
      </c>
      <c r="E18" s="106">
        <f t="shared" si="0"/>
        <v>9.9999999999999978E-2</v>
      </c>
    </row>
    <row r="19" spans="1:5" x14ac:dyDescent="0.25">
      <c r="A19" s="2">
        <v>2030</v>
      </c>
      <c r="B19" s="2" t="s">
        <v>83</v>
      </c>
      <c r="C19" s="2" t="s">
        <v>86</v>
      </c>
      <c r="D19" s="2">
        <v>0.9</v>
      </c>
      <c r="E19" s="106">
        <f t="shared" si="0"/>
        <v>9.9999999999999978E-2</v>
      </c>
    </row>
    <row r="20" spans="1:5" x14ac:dyDescent="0.25">
      <c r="A20" s="2">
        <v>2031</v>
      </c>
      <c r="B20" s="2" t="s">
        <v>83</v>
      </c>
      <c r="C20" s="2" t="s">
        <v>86</v>
      </c>
      <c r="D20" s="2">
        <v>0.9</v>
      </c>
      <c r="E20" s="106">
        <f t="shared" si="0"/>
        <v>9.9999999999999978E-2</v>
      </c>
    </row>
    <row r="21" spans="1:5" x14ac:dyDescent="0.25">
      <c r="A21" s="2">
        <v>2032</v>
      </c>
      <c r="B21" s="2" t="s">
        <v>83</v>
      </c>
      <c r="C21" s="2" t="s">
        <v>86</v>
      </c>
      <c r="D21" s="2">
        <v>0.9</v>
      </c>
      <c r="E21" s="106">
        <f t="shared" si="0"/>
        <v>9.9999999999999978E-2</v>
      </c>
    </row>
    <row r="22" spans="1:5" x14ac:dyDescent="0.25">
      <c r="A22" s="2">
        <v>2033</v>
      </c>
      <c r="B22" s="2" t="s">
        <v>83</v>
      </c>
      <c r="C22" s="2" t="s">
        <v>86</v>
      </c>
      <c r="D22" s="2">
        <v>0.9</v>
      </c>
      <c r="E22" s="106">
        <f t="shared" si="0"/>
        <v>9.9999999999999978E-2</v>
      </c>
    </row>
    <row r="23" spans="1:5" x14ac:dyDescent="0.25">
      <c r="A23" s="2">
        <v>2034</v>
      </c>
      <c r="B23" s="2" t="s">
        <v>83</v>
      </c>
      <c r="C23" s="2" t="s">
        <v>86</v>
      </c>
      <c r="D23" s="2">
        <v>0.9</v>
      </c>
      <c r="E23" s="106">
        <f t="shared" si="0"/>
        <v>9.9999999999999978E-2</v>
      </c>
    </row>
    <row r="24" spans="1:5" x14ac:dyDescent="0.25">
      <c r="A24" s="2">
        <v>2035</v>
      </c>
      <c r="B24" s="2" t="s">
        <v>83</v>
      </c>
      <c r="C24" s="2" t="s">
        <v>86</v>
      </c>
      <c r="D24" s="2">
        <v>0.9</v>
      </c>
      <c r="E24" s="106">
        <f t="shared" si="0"/>
        <v>9.9999999999999978E-2</v>
      </c>
    </row>
    <row r="25" spans="1:5" x14ac:dyDescent="0.25">
      <c r="A25" s="2">
        <v>2036</v>
      </c>
      <c r="B25" s="2" t="s">
        <v>83</v>
      </c>
      <c r="C25" s="2" t="s">
        <v>86</v>
      </c>
      <c r="D25" s="2">
        <v>0.9</v>
      </c>
      <c r="E25" s="106">
        <f t="shared" si="0"/>
        <v>9.9999999999999978E-2</v>
      </c>
    </row>
    <row r="26" spans="1:5" x14ac:dyDescent="0.25">
      <c r="A26" s="2">
        <v>2037</v>
      </c>
      <c r="B26" s="2" t="s">
        <v>83</v>
      </c>
      <c r="C26" s="2" t="s">
        <v>86</v>
      </c>
      <c r="D26" s="2">
        <v>0.9</v>
      </c>
      <c r="E26" s="106">
        <f t="shared" si="0"/>
        <v>9.9999999999999978E-2</v>
      </c>
    </row>
    <row r="27" spans="1:5" x14ac:dyDescent="0.25">
      <c r="A27" s="2">
        <v>2038</v>
      </c>
      <c r="B27" s="2" t="s">
        <v>83</v>
      </c>
      <c r="C27" s="2" t="s">
        <v>86</v>
      </c>
      <c r="D27" s="2">
        <v>0.9</v>
      </c>
      <c r="E27" s="106">
        <f t="shared" si="0"/>
        <v>9.9999999999999978E-2</v>
      </c>
    </row>
    <row r="28" spans="1:5" x14ac:dyDescent="0.25">
      <c r="A28" s="2">
        <v>2039</v>
      </c>
      <c r="B28" s="2" t="s">
        <v>83</v>
      </c>
      <c r="C28" s="2" t="s">
        <v>86</v>
      </c>
      <c r="D28" s="2">
        <v>0.9</v>
      </c>
      <c r="E28" s="106">
        <f t="shared" si="0"/>
        <v>9.9999999999999978E-2</v>
      </c>
    </row>
    <row r="29" spans="1:5" x14ac:dyDescent="0.25">
      <c r="A29" s="2">
        <v>2040</v>
      </c>
      <c r="B29" s="2" t="s">
        <v>83</v>
      </c>
      <c r="C29" s="2" t="s">
        <v>86</v>
      </c>
      <c r="D29" s="2">
        <v>0.9</v>
      </c>
      <c r="E29" s="106">
        <f t="shared" si="0"/>
        <v>9.9999999999999978E-2</v>
      </c>
    </row>
    <row r="30" spans="1:5" x14ac:dyDescent="0.25">
      <c r="A30" s="2">
        <v>2041</v>
      </c>
      <c r="B30" s="2" t="s">
        <v>83</v>
      </c>
      <c r="C30" s="2" t="s">
        <v>86</v>
      </c>
      <c r="D30" s="2">
        <v>0.9</v>
      </c>
      <c r="E30" s="106">
        <f t="shared" si="0"/>
        <v>9.9999999999999978E-2</v>
      </c>
    </row>
    <row r="31" spans="1:5" x14ac:dyDescent="0.25">
      <c r="A31" s="2">
        <v>2042</v>
      </c>
      <c r="B31" s="2" t="s">
        <v>83</v>
      </c>
      <c r="C31" s="2" t="s">
        <v>86</v>
      </c>
      <c r="D31" s="2">
        <v>0.9</v>
      </c>
      <c r="E31" s="106">
        <f t="shared" si="0"/>
        <v>9.9999999999999978E-2</v>
      </c>
    </row>
    <row r="32" spans="1:5" x14ac:dyDescent="0.25">
      <c r="A32" s="2">
        <v>2043</v>
      </c>
      <c r="B32" s="2" t="s">
        <v>83</v>
      </c>
      <c r="C32" s="2" t="s">
        <v>86</v>
      </c>
      <c r="D32" s="2">
        <v>0.9</v>
      </c>
      <c r="E32" s="106">
        <f t="shared" si="0"/>
        <v>9.9999999999999978E-2</v>
      </c>
    </row>
    <row r="33" spans="1:5" x14ac:dyDescent="0.25">
      <c r="A33" s="2">
        <v>2044</v>
      </c>
      <c r="B33" s="2" t="s">
        <v>83</v>
      </c>
      <c r="C33" s="2" t="s">
        <v>86</v>
      </c>
      <c r="D33" s="2">
        <v>0.9</v>
      </c>
      <c r="E33" s="106">
        <f t="shared" si="0"/>
        <v>9.9999999999999978E-2</v>
      </c>
    </row>
    <row r="34" spans="1:5" x14ac:dyDescent="0.25">
      <c r="A34" s="2">
        <v>2045</v>
      </c>
      <c r="B34" s="2" t="s">
        <v>83</v>
      </c>
      <c r="C34" s="2" t="s">
        <v>86</v>
      </c>
      <c r="D34" s="2">
        <v>0.9</v>
      </c>
      <c r="E34" s="106">
        <f t="shared" si="0"/>
        <v>9.9999999999999978E-2</v>
      </c>
    </row>
    <row r="35" spans="1:5" x14ac:dyDescent="0.25">
      <c r="A35" s="2">
        <v>2046</v>
      </c>
      <c r="B35" s="2" t="s">
        <v>83</v>
      </c>
      <c r="C35" s="2" t="s">
        <v>86</v>
      </c>
      <c r="D35" s="2">
        <v>0.9</v>
      </c>
      <c r="E35" s="106">
        <f t="shared" si="0"/>
        <v>9.9999999999999978E-2</v>
      </c>
    </row>
    <row r="36" spans="1:5" x14ac:dyDescent="0.25">
      <c r="A36" s="2">
        <v>2047</v>
      </c>
      <c r="B36" s="2" t="s">
        <v>83</v>
      </c>
      <c r="C36" s="2" t="s">
        <v>86</v>
      </c>
      <c r="D36" s="2">
        <v>0.9</v>
      </c>
      <c r="E36" s="106">
        <f t="shared" si="0"/>
        <v>9.9999999999999978E-2</v>
      </c>
    </row>
    <row r="37" spans="1:5" x14ac:dyDescent="0.25">
      <c r="A37" s="2">
        <v>2048</v>
      </c>
      <c r="B37" s="2" t="s">
        <v>83</v>
      </c>
      <c r="C37" s="2" t="s">
        <v>86</v>
      </c>
      <c r="D37" s="2">
        <v>0.9</v>
      </c>
      <c r="E37" s="106">
        <f t="shared" si="0"/>
        <v>9.9999999999999978E-2</v>
      </c>
    </row>
    <row r="38" spans="1:5" x14ac:dyDescent="0.25">
      <c r="A38" s="2">
        <v>2049</v>
      </c>
      <c r="B38" s="2" t="s">
        <v>83</v>
      </c>
      <c r="C38" s="2" t="s">
        <v>86</v>
      </c>
      <c r="D38" s="2">
        <v>0.9</v>
      </c>
      <c r="E38" s="106">
        <f t="shared" si="0"/>
        <v>9.9999999999999978E-2</v>
      </c>
    </row>
    <row r="39" spans="1:5" x14ac:dyDescent="0.25">
      <c r="A39" s="2">
        <v>2050</v>
      </c>
      <c r="B39" s="2" t="s">
        <v>83</v>
      </c>
      <c r="C39" s="2" t="s">
        <v>86</v>
      </c>
      <c r="D39" s="2">
        <v>0.9</v>
      </c>
      <c r="E39" s="106">
        <f t="shared" si="0"/>
        <v>9.9999999999999978E-2</v>
      </c>
    </row>
    <row r="40" spans="1:5" x14ac:dyDescent="0.25">
      <c r="A40" s="2">
        <v>2010</v>
      </c>
      <c r="B40" s="2" t="s">
        <v>83</v>
      </c>
      <c r="C40" s="2" t="s">
        <v>87</v>
      </c>
      <c r="D40" s="2">
        <v>1</v>
      </c>
      <c r="E40" s="106">
        <f t="shared" si="0"/>
        <v>0</v>
      </c>
    </row>
    <row r="41" spans="1:5" x14ac:dyDescent="0.25">
      <c r="A41" s="2">
        <v>2014</v>
      </c>
      <c r="B41" s="2" t="s">
        <v>83</v>
      </c>
      <c r="C41" s="2" t="s">
        <v>87</v>
      </c>
      <c r="D41" s="2">
        <v>0.97699999999999998</v>
      </c>
      <c r="E41" s="106">
        <f t="shared" si="0"/>
        <v>2.300000000000002E-2</v>
      </c>
    </row>
    <row r="42" spans="1:5" x14ac:dyDescent="0.25">
      <c r="A42" s="2">
        <v>2015</v>
      </c>
      <c r="B42" s="2" t="s">
        <v>83</v>
      </c>
      <c r="C42" s="2" t="s">
        <v>87</v>
      </c>
      <c r="D42" s="2">
        <v>0.97</v>
      </c>
      <c r="E42" s="106">
        <f t="shared" si="0"/>
        <v>3.0000000000000027E-2</v>
      </c>
    </row>
    <row r="43" spans="1:5" x14ac:dyDescent="0.25">
      <c r="A43" s="2">
        <v>2016</v>
      </c>
      <c r="B43" s="2" t="s">
        <v>83</v>
      </c>
      <c r="C43" s="2" t="s">
        <v>87</v>
      </c>
      <c r="D43" s="2">
        <v>0.94</v>
      </c>
      <c r="E43" s="106">
        <f t="shared" si="0"/>
        <v>6.0000000000000053E-2</v>
      </c>
    </row>
    <row r="44" spans="1:5" x14ac:dyDescent="0.25">
      <c r="A44" s="2">
        <v>2017</v>
      </c>
      <c r="B44" s="2" t="s">
        <v>83</v>
      </c>
      <c r="C44" s="2" t="s">
        <v>87</v>
      </c>
      <c r="D44" s="2">
        <v>0.91</v>
      </c>
      <c r="E44" s="106">
        <f t="shared" si="0"/>
        <v>8.9999999999999969E-2</v>
      </c>
    </row>
    <row r="45" spans="1:5" x14ac:dyDescent="0.25">
      <c r="A45" s="2">
        <v>2018</v>
      </c>
      <c r="B45" s="2" t="s">
        <v>83</v>
      </c>
      <c r="C45" s="2" t="s">
        <v>87</v>
      </c>
      <c r="D45" s="2">
        <v>0.85</v>
      </c>
      <c r="E45" s="106">
        <f t="shared" si="0"/>
        <v>0.15000000000000002</v>
      </c>
    </row>
    <row r="46" spans="1:5" x14ac:dyDescent="0.25">
      <c r="A46" s="2">
        <v>2019</v>
      </c>
      <c r="B46" s="2" t="s">
        <v>83</v>
      </c>
      <c r="C46" s="2" t="s">
        <v>87</v>
      </c>
      <c r="D46" s="2">
        <v>0.85</v>
      </c>
      <c r="E46" s="106">
        <f t="shared" si="0"/>
        <v>0.15000000000000002</v>
      </c>
    </row>
    <row r="47" spans="1:5" x14ac:dyDescent="0.25">
      <c r="A47" s="2">
        <v>2020</v>
      </c>
      <c r="B47" s="2" t="s">
        <v>83</v>
      </c>
      <c r="C47" s="2" t="s">
        <v>87</v>
      </c>
      <c r="D47" s="2">
        <v>0.85</v>
      </c>
      <c r="E47" s="106">
        <f t="shared" si="0"/>
        <v>0.15000000000000002</v>
      </c>
    </row>
    <row r="48" spans="1:5" x14ac:dyDescent="0.25">
      <c r="A48" s="2">
        <v>2021</v>
      </c>
      <c r="B48" s="2" t="s">
        <v>83</v>
      </c>
      <c r="C48" s="2" t="s">
        <v>87</v>
      </c>
      <c r="D48" s="2">
        <v>0.85</v>
      </c>
      <c r="E48" s="106">
        <f t="shared" si="0"/>
        <v>0.15000000000000002</v>
      </c>
    </row>
    <row r="49" spans="1:5" x14ac:dyDescent="0.25">
      <c r="A49" s="2">
        <v>2022</v>
      </c>
      <c r="B49" s="2" t="s">
        <v>83</v>
      </c>
      <c r="C49" s="2" t="s">
        <v>87</v>
      </c>
      <c r="D49" s="2">
        <v>0.85</v>
      </c>
      <c r="E49" s="106">
        <f t="shared" si="0"/>
        <v>0.15000000000000002</v>
      </c>
    </row>
    <row r="50" spans="1:5" x14ac:dyDescent="0.25">
      <c r="A50" s="2">
        <v>2023</v>
      </c>
      <c r="B50" s="2" t="s">
        <v>83</v>
      </c>
      <c r="C50" s="2" t="s">
        <v>87</v>
      </c>
      <c r="D50" s="2">
        <v>0.85</v>
      </c>
      <c r="E50" s="106">
        <f t="shared" si="0"/>
        <v>0.15000000000000002</v>
      </c>
    </row>
    <row r="51" spans="1:5" x14ac:dyDescent="0.25">
      <c r="A51" s="2">
        <v>2024</v>
      </c>
      <c r="B51" s="2" t="s">
        <v>83</v>
      </c>
      <c r="C51" s="2" t="s">
        <v>87</v>
      </c>
      <c r="D51" s="2">
        <v>0.85</v>
      </c>
      <c r="E51" s="106">
        <f t="shared" si="0"/>
        <v>0.15000000000000002</v>
      </c>
    </row>
    <row r="52" spans="1:5" x14ac:dyDescent="0.25">
      <c r="A52" s="2">
        <v>2025</v>
      </c>
      <c r="B52" s="2" t="s">
        <v>83</v>
      </c>
      <c r="C52" s="2" t="s">
        <v>87</v>
      </c>
      <c r="D52" s="2">
        <v>0.85</v>
      </c>
      <c r="E52" s="106">
        <f t="shared" si="0"/>
        <v>0.15000000000000002</v>
      </c>
    </row>
    <row r="53" spans="1:5" x14ac:dyDescent="0.25">
      <c r="A53" s="2">
        <v>2026</v>
      </c>
      <c r="B53" s="2" t="s">
        <v>83</v>
      </c>
      <c r="C53" s="2" t="s">
        <v>87</v>
      </c>
      <c r="D53" s="2">
        <v>0.85</v>
      </c>
      <c r="E53" s="106">
        <f t="shared" si="0"/>
        <v>0.15000000000000002</v>
      </c>
    </row>
    <row r="54" spans="1:5" x14ac:dyDescent="0.25">
      <c r="A54" s="2">
        <v>2027</v>
      </c>
      <c r="B54" s="2" t="s">
        <v>83</v>
      </c>
      <c r="C54" s="2" t="s">
        <v>87</v>
      </c>
      <c r="D54" s="2">
        <v>0.85</v>
      </c>
      <c r="E54" s="106">
        <f t="shared" si="0"/>
        <v>0.15000000000000002</v>
      </c>
    </row>
    <row r="55" spans="1:5" x14ac:dyDescent="0.25">
      <c r="A55" s="2">
        <v>2028</v>
      </c>
      <c r="B55" s="2" t="s">
        <v>83</v>
      </c>
      <c r="C55" s="2" t="s">
        <v>87</v>
      </c>
      <c r="D55" s="2">
        <v>0.85</v>
      </c>
      <c r="E55" s="106">
        <f t="shared" si="0"/>
        <v>0.15000000000000002</v>
      </c>
    </row>
    <row r="56" spans="1:5" x14ac:dyDescent="0.25">
      <c r="A56" s="2">
        <v>2029</v>
      </c>
      <c r="B56" s="2" t="s">
        <v>83</v>
      </c>
      <c r="C56" s="2" t="s">
        <v>87</v>
      </c>
      <c r="D56" s="2">
        <v>0.85</v>
      </c>
      <c r="E56" s="106">
        <f t="shared" si="0"/>
        <v>0.15000000000000002</v>
      </c>
    </row>
    <row r="57" spans="1:5" x14ac:dyDescent="0.25">
      <c r="A57" s="2">
        <v>2030</v>
      </c>
      <c r="B57" s="2" t="s">
        <v>83</v>
      </c>
      <c r="C57" s="2" t="s">
        <v>87</v>
      </c>
      <c r="D57" s="2">
        <v>0.85</v>
      </c>
      <c r="E57" s="106">
        <f t="shared" si="0"/>
        <v>0.15000000000000002</v>
      </c>
    </row>
    <row r="58" spans="1:5" x14ac:dyDescent="0.25">
      <c r="A58" s="2">
        <v>2031</v>
      </c>
      <c r="B58" s="2" t="s">
        <v>83</v>
      </c>
      <c r="C58" s="2" t="s">
        <v>87</v>
      </c>
      <c r="D58" s="2">
        <v>0.85</v>
      </c>
      <c r="E58" s="106">
        <f t="shared" si="0"/>
        <v>0.15000000000000002</v>
      </c>
    </row>
    <row r="59" spans="1:5" x14ac:dyDescent="0.25">
      <c r="A59" s="2">
        <v>2032</v>
      </c>
      <c r="B59" s="2" t="s">
        <v>83</v>
      </c>
      <c r="C59" s="2" t="s">
        <v>87</v>
      </c>
      <c r="D59" s="2">
        <v>0.85</v>
      </c>
      <c r="E59" s="106">
        <f t="shared" si="0"/>
        <v>0.15000000000000002</v>
      </c>
    </row>
    <row r="60" spans="1:5" x14ac:dyDescent="0.25">
      <c r="A60" s="2">
        <v>2033</v>
      </c>
      <c r="B60" s="2" t="s">
        <v>83</v>
      </c>
      <c r="C60" s="2" t="s">
        <v>87</v>
      </c>
      <c r="D60" s="2">
        <v>0.85</v>
      </c>
      <c r="E60" s="106">
        <f t="shared" si="0"/>
        <v>0.15000000000000002</v>
      </c>
    </row>
    <row r="61" spans="1:5" x14ac:dyDescent="0.25">
      <c r="A61" s="2">
        <v>2034</v>
      </c>
      <c r="B61" s="2" t="s">
        <v>83</v>
      </c>
      <c r="C61" s="2" t="s">
        <v>87</v>
      </c>
      <c r="D61" s="2">
        <v>0.85</v>
      </c>
      <c r="E61" s="106">
        <f t="shared" si="0"/>
        <v>0.15000000000000002</v>
      </c>
    </row>
    <row r="62" spans="1:5" x14ac:dyDescent="0.25">
      <c r="A62" s="2">
        <v>2035</v>
      </c>
      <c r="B62" s="2" t="s">
        <v>83</v>
      </c>
      <c r="C62" s="2" t="s">
        <v>87</v>
      </c>
      <c r="D62" s="2">
        <v>0.85</v>
      </c>
      <c r="E62" s="106">
        <f t="shared" si="0"/>
        <v>0.15000000000000002</v>
      </c>
    </row>
    <row r="63" spans="1:5" x14ac:dyDescent="0.25">
      <c r="A63" s="2">
        <v>2036</v>
      </c>
      <c r="B63" s="2" t="s">
        <v>83</v>
      </c>
      <c r="C63" s="2" t="s">
        <v>87</v>
      </c>
      <c r="D63" s="2">
        <v>0.85</v>
      </c>
      <c r="E63" s="106">
        <f t="shared" si="0"/>
        <v>0.15000000000000002</v>
      </c>
    </row>
    <row r="64" spans="1:5" x14ac:dyDescent="0.25">
      <c r="A64" s="2">
        <v>2037</v>
      </c>
      <c r="B64" s="2" t="s">
        <v>83</v>
      </c>
      <c r="C64" s="2" t="s">
        <v>87</v>
      </c>
      <c r="D64" s="2">
        <v>0.85</v>
      </c>
      <c r="E64" s="106">
        <f t="shared" si="0"/>
        <v>0.15000000000000002</v>
      </c>
    </row>
    <row r="65" spans="1:5" x14ac:dyDescent="0.25">
      <c r="A65" s="2">
        <v>2038</v>
      </c>
      <c r="B65" s="2" t="s">
        <v>83</v>
      </c>
      <c r="C65" s="2" t="s">
        <v>87</v>
      </c>
      <c r="D65" s="2">
        <v>0.85</v>
      </c>
      <c r="E65" s="106">
        <f t="shared" si="0"/>
        <v>0.15000000000000002</v>
      </c>
    </row>
    <row r="66" spans="1:5" x14ac:dyDescent="0.25">
      <c r="A66" s="2">
        <v>2039</v>
      </c>
      <c r="B66" s="2" t="s">
        <v>83</v>
      </c>
      <c r="C66" s="2" t="s">
        <v>87</v>
      </c>
      <c r="D66" s="2">
        <v>0.85</v>
      </c>
      <c r="E66" s="106">
        <f t="shared" si="0"/>
        <v>0.15000000000000002</v>
      </c>
    </row>
    <row r="67" spans="1:5" x14ac:dyDescent="0.25">
      <c r="A67" s="2">
        <v>2040</v>
      </c>
      <c r="B67" s="2" t="s">
        <v>83</v>
      </c>
      <c r="C67" s="2" t="s">
        <v>87</v>
      </c>
      <c r="D67" s="2">
        <v>0.85</v>
      </c>
      <c r="E67" s="106">
        <f t="shared" ref="E67:E130" si="1">1-D67</f>
        <v>0.15000000000000002</v>
      </c>
    </row>
    <row r="68" spans="1:5" x14ac:dyDescent="0.25">
      <c r="A68" s="2">
        <v>2041</v>
      </c>
      <c r="B68" s="2" t="s">
        <v>83</v>
      </c>
      <c r="C68" s="2" t="s">
        <v>87</v>
      </c>
      <c r="D68" s="2">
        <v>0.85</v>
      </c>
      <c r="E68" s="106">
        <f t="shared" si="1"/>
        <v>0.15000000000000002</v>
      </c>
    </row>
    <row r="69" spans="1:5" x14ac:dyDescent="0.25">
      <c r="A69" s="2">
        <v>2042</v>
      </c>
      <c r="B69" s="2" t="s">
        <v>83</v>
      </c>
      <c r="C69" s="2" t="s">
        <v>87</v>
      </c>
      <c r="D69" s="2">
        <v>0.85</v>
      </c>
      <c r="E69" s="106">
        <f t="shared" si="1"/>
        <v>0.15000000000000002</v>
      </c>
    </row>
    <row r="70" spans="1:5" x14ac:dyDescent="0.25">
      <c r="A70" s="2">
        <v>2043</v>
      </c>
      <c r="B70" s="2" t="s">
        <v>83</v>
      </c>
      <c r="C70" s="2" t="s">
        <v>87</v>
      </c>
      <c r="D70" s="2">
        <v>0.85</v>
      </c>
      <c r="E70" s="106">
        <f t="shared" si="1"/>
        <v>0.15000000000000002</v>
      </c>
    </row>
    <row r="71" spans="1:5" x14ac:dyDescent="0.25">
      <c r="A71" s="2">
        <v>2044</v>
      </c>
      <c r="B71" s="2" t="s">
        <v>83</v>
      </c>
      <c r="C71" s="2" t="s">
        <v>87</v>
      </c>
      <c r="D71" s="2">
        <v>0.85</v>
      </c>
      <c r="E71" s="106">
        <f t="shared" si="1"/>
        <v>0.15000000000000002</v>
      </c>
    </row>
    <row r="72" spans="1:5" x14ac:dyDescent="0.25">
      <c r="A72" s="2">
        <v>2045</v>
      </c>
      <c r="B72" s="2" t="s">
        <v>83</v>
      </c>
      <c r="C72" s="2" t="s">
        <v>87</v>
      </c>
      <c r="D72" s="2">
        <v>0.85</v>
      </c>
      <c r="E72" s="106">
        <f t="shared" si="1"/>
        <v>0.15000000000000002</v>
      </c>
    </row>
    <row r="73" spans="1:5" x14ac:dyDescent="0.25">
      <c r="A73" s="2">
        <v>2046</v>
      </c>
      <c r="B73" s="2" t="s">
        <v>83</v>
      </c>
      <c r="C73" s="2" t="s">
        <v>87</v>
      </c>
      <c r="D73" s="2">
        <v>0.85</v>
      </c>
      <c r="E73" s="106">
        <f t="shared" si="1"/>
        <v>0.15000000000000002</v>
      </c>
    </row>
    <row r="74" spans="1:5" x14ac:dyDescent="0.25">
      <c r="A74" s="2">
        <v>2047</v>
      </c>
      <c r="B74" s="2" t="s">
        <v>83</v>
      </c>
      <c r="C74" s="2" t="s">
        <v>87</v>
      </c>
      <c r="D74" s="2">
        <v>0.85</v>
      </c>
      <c r="E74" s="106">
        <f t="shared" si="1"/>
        <v>0.15000000000000002</v>
      </c>
    </row>
    <row r="75" spans="1:5" x14ac:dyDescent="0.25">
      <c r="A75" s="2">
        <v>2048</v>
      </c>
      <c r="B75" s="2" t="s">
        <v>83</v>
      </c>
      <c r="C75" s="2" t="s">
        <v>87</v>
      </c>
      <c r="D75" s="2">
        <v>0.85</v>
      </c>
      <c r="E75" s="106">
        <f t="shared" si="1"/>
        <v>0.15000000000000002</v>
      </c>
    </row>
    <row r="76" spans="1:5" x14ac:dyDescent="0.25">
      <c r="A76" s="2">
        <v>2049</v>
      </c>
      <c r="B76" s="2" t="s">
        <v>83</v>
      </c>
      <c r="C76" s="2" t="s">
        <v>87</v>
      </c>
      <c r="D76" s="2">
        <v>0.85</v>
      </c>
      <c r="E76" s="106">
        <f t="shared" si="1"/>
        <v>0.15000000000000002</v>
      </c>
    </row>
    <row r="77" spans="1:5" x14ac:dyDescent="0.25">
      <c r="A77" s="2">
        <v>2050</v>
      </c>
      <c r="B77" s="2" t="s">
        <v>83</v>
      </c>
      <c r="C77" s="2" t="s">
        <v>87</v>
      </c>
      <c r="D77" s="2">
        <v>0.85</v>
      </c>
      <c r="E77" s="106">
        <f t="shared" si="1"/>
        <v>0.15000000000000002</v>
      </c>
    </row>
    <row r="78" spans="1:5" x14ac:dyDescent="0.25">
      <c r="A78" s="2">
        <v>2010</v>
      </c>
      <c r="B78" s="2" t="s">
        <v>14</v>
      </c>
      <c r="C78" s="2" t="s">
        <v>86</v>
      </c>
      <c r="D78" s="2">
        <v>1</v>
      </c>
      <c r="E78" s="106">
        <f t="shared" si="1"/>
        <v>0</v>
      </c>
    </row>
    <row r="79" spans="1:5" x14ac:dyDescent="0.25">
      <c r="A79" s="2">
        <v>2014</v>
      </c>
      <c r="B79" s="2" t="s">
        <v>14</v>
      </c>
      <c r="C79" s="2" t="s">
        <v>86</v>
      </c>
      <c r="D79" s="2">
        <v>0.94612589505183298</v>
      </c>
      <c r="E79" s="106">
        <f t="shared" si="1"/>
        <v>5.3874104948167023E-2</v>
      </c>
    </row>
    <row r="80" spans="1:5" x14ac:dyDescent="0.25">
      <c r="A80" s="2">
        <v>2015</v>
      </c>
      <c r="B80" s="2" t="s">
        <v>14</v>
      </c>
      <c r="C80" s="2" t="s">
        <v>86</v>
      </c>
      <c r="D80" s="2">
        <v>0.94612589505183298</v>
      </c>
      <c r="E80" s="106">
        <f t="shared" si="1"/>
        <v>5.3874104948167023E-2</v>
      </c>
    </row>
    <row r="81" spans="1:5" x14ac:dyDescent="0.25">
      <c r="A81" s="2">
        <v>2016</v>
      </c>
      <c r="B81" s="2" t="s">
        <v>14</v>
      </c>
      <c r="C81" s="2" t="s">
        <v>86</v>
      </c>
      <c r="D81" s="2">
        <v>0.94612589505183298</v>
      </c>
      <c r="E81" s="106">
        <f t="shared" si="1"/>
        <v>5.3874104948167023E-2</v>
      </c>
    </row>
    <row r="82" spans="1:5" x14ac:dyDescent="0.25">
      <c r="A82" s="2">
        <v>2017</v>
      </c>
      <c r="B82" s="2" t="s">
        <v>14</v>
      </c>
      <c r="C82" s="2" t="s">
        <v>86</v>
      </c>
      <c r="D82" s="2">
        <v>0.91058680285195204</v>
      </c>
      <c r="E82" s="106">
        <f t="shared" si="1"/>
        <v>8.9413197148047963E-2</v>
      </c>
    </row>
    <row r="83" spans="1:5" x14ac:dyDescent="0.25">
      <c r="A83" s="2">
        <v>2018</v>
      </c>
      <c r="B83" s="2" t="s">
        <v>14</v>
      </c>
      <c r="C83" s="2" t="s">
        <v>86</v>
      </c>
      <c r="D83" s="2">
        <v>0.91058680285195204</v>
      </c>
      <c r="E83" s="106">
        <f t="shared" si="1"/>
        <v>8.9413197148047963E-2</v>
      </c>
    </row>
    <row r="84" spans="1:5" x14ac:dyDescent="0.25">
      <c r="A84" s="2">
        <v>2019</v>
      </c>
      <c r="B84" s="2" t="s">
        <v>14</v>
      </c>
      <c r="C84" s="2" t="s">
        <v>86</v>
      </c>
      <c r="D84" s="2">
        <v>0.91058680285195204</v>
      </c>
      <c r="E84" s="106">
        <f t="shared" si="1"/>
        <v>8.9413197148047963E-2</v>
      </c>
    </row>
    <row r="85" spans="1:5" x14ac:dyDescent="0.25">
      <c r="A85" s="2">
        <v>2020</v>
      </c>
      <c r="B85" s="2" t="s">
        <v>14</v>
      </c>
      <c r="C85" s="2" t="s">
        <v>86</v>
      </c>
      <c r="D85" s="2">
        <v>0.91058680285195204</v>
      </c>
      <c r="E85" s="106">
        <f t="shared" si="1"/>
        <v>8.9413197148047963E-2</v>
      </c>
    </row>
    <row r="86" spans="1:5" x14ac:dyDescent="0.25">
      <c r="A86" s="2">
        <v>2021</v>
      </c>
      <c r="B86" s="2" t="s">
        <v>14</v>
      </c>
      <c r="C86" s="2" t="s">
        <v>86</v>
      </c>
      <c r="D86" s="2">
        <v>0.91058680285195204</v>
      </c>
      <c r="E86" s="106">
        <f t="shared" si="1"/>
        <v>8.9413197148047963E-2</v>
      </c>
    </row>
    <row r="87" spans="1:5" x14ac:dyDescent="0.25">
      <c r="A87" s="2">
        <v>2022</v>
      </c>
      <c r="B87" s="2" t="s">
        <v>14</v>
      </c>
      <c r="C87" s="2" t="s">
        <v>86</v>
      </c>
      <c r="D87" s="2">
        <v>0.91058680285195204</v>
      </c>
      <c r="E87" s="106">
        <f t="shared" si="1"/>
        <v>8.9413197148047963E-2</v>
      </c>
    </row>
    <row r="88" spans="1:5" x14ac:dyDescent="0.25">
      <c r="A88" s="2">
        <v>2023</v>
      </c>
      <c r="B88" s="2" t="s">
        <v>14</v>
      </c>
      <c r="C88" s="2" t="s">
        <v>86</v>
      </c>
      <c r="D88" s="2">
        <v>0.91058680285195204</v>
      </c>
      <c r="E88" s="106">
        <f t="shared" si="1"/>
        <v>8.9413197148047963E-2</v>
      </c>
    </row>
    <row r="89" spans="1:5" x14ac:dyDescent="0.25">
      <c r="A89" s="2">
        <v>2024</v>
      </c>
      <c r="B89" s="2" t="s">
        <v>14</v>
      </c>
      <c r="C89" s="2" t="s">
        <v>86</v>
      </c>
      <c r="D89" s="2">
        <v>0.91058680285195204</v>
      </c>
      <c r="E89" s="106">
        <f t="shared" si="1"/>
        <v>8.9413197148047963E-2</v>
      </c>
    </row>
    <row r="90" spans="1:5" x14ac:dyDescent="0.25">
      <c r="A90" s="2">
        <v>2025</v>
      </c>
      <c r="B90" s="2" t="s">
        <v>14</v>
      </c>
      <c r="C90" s="2" t="s">
        <v>86</v>
      </c>
      <c r="D90" s="2">
        <v>0.91058680285195204</v>
      </c>
      <c r="E90" s="106">
        <f t="shared" si="1"/>
        <v>8.9413197148047963E-2</v>
      </c>
    </row>
    <row r="91" spans="1:5" x14ac:dyDescent="0.25">
      <c r="A91" s="2">
        <v>2026</v>
      </c>
      <c r="B91" s="2" t="s">
        <v>14</v>
      </c>
      <c r="C91" s="2" t="s">
        <v>86</v>
      </c>
      <c r="D91" s="2">
        <v>0.91058680285195204</v>
      </c>
      <c r="E91" s="106">
        <f t="shared" si="1"/>
        <v>8.9413197148047963E-2</v>
      </c>
    </row>
    <row r="92" spans="1:5" x14ac:dyDescent="0.25">
      <c r="A92" s="2">
        <v>2027</v>
      </c>
      <c r="B92" s="2" t="s">
        <v>14</v>
      </c>
      <c r="C92" s="2" t="s">
        <v>86</v>
      </c>
      <c r="D92" s="2">
        <v>0.91058680285195204</v>
      </c>
      <c r="E92" s="106">
        <f t="shared" si="1"/>
        <v>8.9413197148047963E-2</v>
      </c>
    </row>
    <row r="93" spans="1:5" x14ac:dyDescent="0.25">
      <c r="A93" s="2">
        <v>2028</v>
      </c>
      <c r="B93" s="2" t="s">
        <v>14</v>
      </c>
      <c r="C93" s="2" t="s">
        <v>86</v>
      </c>
      <c r="D93" s="2">
        <v>0.91058680285195204</v>
      </c>
      <c r="E93" s="106">
        <f t="shared" si="1"/>
        <v>8.9413197148047963E-2</v>
      </c>
    </row>
    <row r="94" spans="1:5" x14ac:dyDescent="0.25">
      <c r="A94" s="2">
        <v>2029</v>
      </c>
      <c r="B94" s="2" t="s">
        <v>14</v>
      </c>
      <c r="C94" s="2" t="s">
        <v>86</v>
      </c>
      <c r="D94" s="2">
        <v>0.91058680285195204</v>
      </c>
      <c r="E94" s="106">
        <f t="shared" si="1"/>
        <v>8.9413197148047963E-2</v>
      </c>
    </row>
    <row r="95" spans="1:5" x14ac:dyDescent="0.25">
      <c r="A95" s="2">
        <v>2030</v>
      </c>
      <c r="B95" s="2" t="s">
        <v>14</v>
      </c>
      <c r="C95" s="2" t="s">
        <v>86</v>
      </c>
      <c r="D95" s="2">
        <v>0.91058680285195204</v>
      </c>
      <c r="E95" s="106">
        <f t="shared" si="1"/>
        <v>8.9413197148047963E-2</v>
      </c>
    </row>
    <row r="96" spans="1:5" x14ac:dyDescent="0.25">
      <c r="A96" s="2">
        <v>2031</v>
      </c>
      <c r="B96" s="2" t="s">
        <v>14</v>
      </c>
      <c r="C96" s="2" t="s">
        <v>86</v>
      </c>
      <c r="D96" s="2">
        <v>0.91058680285195204</v>
      </c>
      <c r="E96" s="106">
        <f t="shared" si="1"/>
        <v>8.9413197148047963E-2</v>
      </c>
    </row>
    <row r="97" spans="1:5" x14ac:dyDescent="0.25">
      <c r="A97" s="2">
        <v>2032</v>
      </c>
      <c r="B97" s="2" t="s">
        <v>14</v>
      </c>
      <c r="C97" s="2" t="s">
        <v>86</v>
      </c>
      <c r="D97" s="2">
        <v>0.91058680285195204</v>
      </c>
      <c r="E97" s="106">
        <f t="shared" si="1"/>
        <v>8.9413197148047963E-2</v>
      </c>
    </row>
    <row r="98" spans="1:5" x14ac:dyDescent="0.25">
      <c r="A98" s="2">
        <v>2033</v>
      </c>
      <c r="B98" s="2" t="s">
        <v>14</v>
      </c>
      <c r="C98" s="2" t="s">
        <v>86</v>
      </c>
      <c r="D98" s="2">
        <v>0.91058680285195204</v>
      </c>
      <c r="E98" s="106">
        <f t="shared" si="1"/>
        <v>8.9413197148047963E-2</v>
      </c>
    </row>
    <row r="99" spans="1:5" x14ac:dyDescent="0.25">
      <c r="A99" s="2">
        <v>2034</v>
      </c>
      <c r="B99" s="2" t="s">
        <v>14</v>
      </c>
      <c r="C99" s="2" t="s">
        <v>86</v>
      </c>
      <c r="D99" s="2">
        <v>0.91058680285195204</v>
      </c>
      <c r="E99" s="106">
        <f t="shared" si="1"/>
        <v>8.9413197148047963E-2</v>
      </c>
    </row>
    <row r="100" spans="1:5" x14ac:dyDescent="0.25">
      <c r="A100" s="2">
        <v>2035</v>
      </c>
      <c r="B100" s="2" t="s">
        <v>14</v>
      </c>
      <c r="C100" s="2" t="s">
        <v>86</v>
      </c>
      <c r="D100" s="2">
        <v>0.91058680285195204</v>
      </c>
      <c r="E100" s="106">
        <f t="shared" si="1"/>
        <v>8.9413197148047963E-2</v>
      </c>
    </row>
    <row r="101" spans="1:5" x14ac:dyDescent="0.25">
      <c r="A101" s="2">
        <v>2036</v>
      </c>
      <c r="B101" s="2" t="s">
        <v>14</v>
      </c>
      <c r="C101" s="2" t="s">
        <v>86</v>
      </c>
      <c r="D101" s="2">
        <v>0.91058680285195204</v>
      </c>
      <c r="E101" s="106">
        <f t="shared" si="1"/>
        <v>8.9413197148047963E-2</v>
      </c>
    </row>
    <row r="102" spans="1:5" x14ac:dyDescent="0.25">
      <c r="A102" s="2">
        <v>2037</v>
      </c>
      <c r="B102" s="2" t="s">
        <v>14</v>
      </c>
      <c r="C102" s="2" t="s">
        <v>86</v>
      </c>
      <c r="D102" s="2">
        <v>0.91058680285195204</v>
      </c>
      <c r="E102" s="106">
        <f t="shared" si="1"/>
        <v>8.9413197148047963E-2</v>
      </c>
    </row>
    <row r="103" spans="1:5" x14ac:dyDescent="0.25">
      <c r="A103" s="2">
        <v>2038</v>
      </c>
      <c r="B103" s="2" t="s">
        <v>14</v>
      </c>
      <c r="C103" s="2" t="s">
        <v>86</v>
      </c>
      <c r="D103" s="2">
        <v>0.91058680285195204</v>
      </c>
      <c r="E103" s="106">
        <f t="shared" si="1"/>
        <v>8.9413197148047963E-2</v>
      </c>
    </row>
    <row r="104" spans="1:5" x14ac:dyDescent="0.25">
      <c r="A104" s="2">
        <v>2039</v>
      </c>
      <c r="B104" s="2" t="s">
        <v>14</v>
      </c>
      <c r="C104" s="2" t="s">
        <v>86</v>
      </c>
      <c r="D104" s="2">
        <v>0.91058680285195204</v>
      </c>
      <c r="E104" s="106">
        <f t="shared" si="1"/>
        <v>8.9413197148047963E-2</v>
      </c>
    </row>
    <row r="105" spans="1:5" x14ac:dyDescent="0.25">
      <c r="A105" s="2">
        <v>2040</v>
      </c>
      <c r="B105" s="2" t="s">
        <v>14</v>
      </c>
      <c r="C105" s="2" t="s">
        <v>86</v>
      </c>
      <c r="D105" s="2">
        <v>0.91058680285195204</v>
      </c>
      <c r="E105" s="106">
        <f t="shared" si="1"/>
        <v>8.9413197148047963E-2</v>
      </c>
    </row>
    <row r="106" spans="1:5" x14ac:dyDescent="0.25">
      <c r="A106" s="2">
        <v>2041</v>
      </c>
      <c r="B106" s="2" t="s">
        <v>14</v>
      </c>
      <c r="C106" s="2" t="s">
        <v>86</v>
      </c>
      <c r="D106" s="2">
        <v>0.91058680285195204</v>
      </c>
      <c r="E106" s="106">
        <f t="shared" si="1"/>
        <v>8.9413197148047963E-2</v>
      </c>
    </row>
    <row r="107" spans="1:5" x14ac:dyDescent="0.25">
      <c r="A107" s="2">
        <v>2042</v>
      </c>
      <c r="B107" s="2" t="s">
        <v>14</v>
      </c>
      <c r="C107" s="2" t="s">
        <v>86</v>
      </c>
      <c r="D107" s="2">
        <v>0.91058680285195204</v>
      </c>
      <c r="E107" s="106">
        <f t="shared" si="1"/>
        <v>8.9413197148047963E-2</v>
      </c>
    </row>
    <row r="108" spans="1:5" x14ac:dyDescent="0.25">
      <c r="A108" s="2">
        <v>2043</v>
      </c>
      <c r="B108" s="2" t="s">
        <v>14</v>
      </c>
      <c r="C108" s="2" t="s">
        <v>86</v>
      </c>
      <c r="D108" s="2">
        <v>0.91058680285195204</v>
      </c>
      <c r="E108" s="106">
        <f t="shared" si="1"/>
        <v>8.9413197148047963E-2</v>
      </c>
    </row>
    <row r="109" spans="1:5" x14ac:dyDescent="0.25">
      <c r="A109" s="2">
        <v>2044</v>
      </c>
      <c r="B109" s="2" t="s">
        <v>14</v>
      </c>
      <c r="C109" s="2" t="s">
        <v>86</v>
      </c>
      <c r="D109" s="2">
        <v>0.91058680285195204</v>
      </c>
      <c r="E109" s="106">
        <f t="shared" si="1"/>
        <v>8.9413197148047963E-2</v>
      </c>
    </row>
    <row r="110" spans="1:5" x14ac:dyDescent="0.25">
      <c r="A110" s="2">
        <v>2045</v>
      </c>
      <c r="B110" s="2" t="s">
        <v>14</v>
      </c>
      <c r="C110" s="2" t="s">
        <v>86</v>
      </c>
      <c r="D110" s="2">
        <v>0.91058680285195204</v>
      </c>
      <c r="E110" s="106">
        <f t="shared" si="1"/>
        <v>8.9413197148047963E-2</v>
      </c>
    </row>
    <row r="111" spans="1:5" x14ac:dyDescent="0.25">
      <c r="A111" s="2">
        <v>2046</v>
      </c>
      <c r="B111" s="2" t="s">
        <v>14</v>
      </c>
      <c r="C111" s="2" t="s">
        <v>86</v>
      </c>
      <c r="D111" s="2">
        <v>0.91058680285195204</v>
      </c>
      <c r="E111" s="106">
        <f t="shared" si="1"/>
        <v>8.9413197148047963E-2</v>
      </c>
    </row>
    <row r="112" spans="1:5" x14ac:dyDescent="0.25">
      <c r="A112" s="2">
        <v>2047</v>
      </c>
      <c r="B112" s="2" t="s">
        <v>14</v>
      </c>
      <c r="C112" s="2" t="s">
        <v>86</v>
      </c>
      <c r="D112" s="2">
        <v>0.91058680285195204</v>
      </c>
      <c r="E112" s="106">
        <f t="shared" si="1"/>
        <v>8.9413197148047963E-2</v>
      </c>
    </row>
    <row r="113" spans="1:5" x14ac:dyDescent="0.25">
      <c r="A113" s="2">
        <v>2048</v>
      </c>
      <c r="B113" s="2" t="s">
        <v>14</v>
      </c>
      <c r="C113" s="2" t="s">
        <v>86</v>
      </c>
      <c r="D113" s="2">
        <v>0.91058680285195204</v>
      </c>
      <c r="E113" s="106">
        <f t="shared" si="1"/>
        <v>8.9413197148047963E-2</v>
      </c>
    </row>
    <row r="114" spans="1:5" x14ac:dyDescent="0.25">
      <c r="A114" s="2">
        <v>2049</v>
      </c>
      <c r="B114" s="2" t="s">
        <v>14</v>
      </c>
      <c r="C114" s="2" t="s">
        <v>86</v>
      </c>
      <c r="D114" s="2">
        <v>0.91058680285195204</v>
      </c>
      <c r="E114" s="106">
        <f t="shared" si="1"/>
        <v>8.9413197148047963E-2</v>
      </c>
    </row>
    <row r="115" spans="1:5" x14ac:dyDescent="0.25">
      <c r="A115" s="2">
        <v>2050</v>
      </c>
      <c r="B115" s="2" t="s">
        <v>14</v>
      </c>
      <c r="C115" s="2" t="s">
        <v>86</v>
      </c>
      <c r="D115" s="2">
        <v>0.91058680285195204</v>
      </c>
      <c r="E115" s="106">
        <f t="shared" si="1"/>
        <v>8.9413197148047963E-2</v>
      </c>
    </row>
    <row r="116" spans="1:5" x14ac:dyDescent="0.25">
      <c r="A116" s="2">
        <v>2010</v>
      </c>
      <c r="B116" s="2" t="s">
        <v>14</v>
      </c>
      <c r="C116" s="2" t="s">
        <v>87</v>
      </c>
      <c r="D116" s="2">
        <v>1</v>
      </c>
      <c r="E116" s="106">
        <f t="shared" si="1"/>
        <v>0</v>
      </c>
    </row>
    <row r="117" spans="1:5" x14ac:dyDescent="0.25">
      <c r="A117" s="2">
        <v>2014</v>
      </c>
      <c r="B117" s="2" t="s">
        <v>14</v>
      </c>
      <c r="C117" s="2" t="s">
        <v>87</v>
      </c>
      <c r="D117" s="2">
        <v>0.94612589505183298</v>
      </c>
      <c r="E117" s="106">
        <f t="shared" si="1"/>
        <v>5.3874104948167023E-2</v>
      </c>
    </row>
    <row r="118" spans="1:5" x14ac:dyDescent="0.25">
      <c r="A118" s="2">
        <v>2015</v>
      </c>
      <c r="B118" s="2" t="s">
        <v>14</v>
      </c>
      <c r="C118" s="2" t="s">
        <v>87</v>
      </c>
      <c r="D118" s="2">
        <v>0.94612589505183298</v>
      </c>
      <c r="E118" s="106">
        <f t="shared" si="1"/>
        <v>5.3874104948167023E-2</v>
      </c>
    </row>
    <row r="119" spans="1:5" x14ac:dyDescent="0.25">
      <c r="A119" s="2">
        <v>2016</v>
      </c>
      <c r="B119" s="2" t="s">
        <v>14</v>
      </c>
      <c r="C119" s="2" t="s">
        <v>87</v>
      </c>
      <c r="D119" s="2">
        <v>0.94612589505183298</v>
      </c>
      <c r="E119" s="106">
        <f t="shared" si="1"/>
        <v>5.3874104948167023E-2</v>
      </c>
    </row>
    <row r="120" spans="1:5" x14ac:dyDescent="0.25">
      <c r="A120" s="2">
        <v>2017</v>
      </c>
      <c r="B120" s="2" t="s">
        <v>14</v>
      </c>
      <c r="C120" s="2" t="s">
        <v>87</v>
      </c>
      <c r="D120" s="2">
        <v>0.91058680285195204</v>
      </c>
      <c r="E120" s="106">
        <f t="shared" si="1"/>
        <v>8.9413197148047963E-2</v>
      </c>
    </row>
    <row r="121" spans="1:5" x14ac:dyDescent="0.25">
      <c r="A121" s="2">
        <v>2018</v>
      </c>
      <c r="B121" s="2" t="s">
        <v>14</v>
      </c>
      <c r="C121" s="2" t="s">
        <v>87</v>
      </c>
      <c r="D121" s="2">
        <v>0.91058680285195204</v>
      </c>
      <c r="E121" s="106">
        <f t="shared" si="1"/>
        <v>8.9413197148047963E-2</v>
      </c>
    </row>
    <row r="122" spans="1:5" x14ac:dyDescent="0.25">
      <c r="A122" s="2">
        <v>2019</v>
      </c>
      <c r="B122" s="2" t="s">
        <v>14</v>
      </c>
      <c r="C122" s="2" t="s">
        <v>87</v>
      </c>
      <c r="D122" s="2">
        <v>0.91058680285195204</v>
      </c>
      <c r="E122" s="106">
        <f t="shared" si="1"/>
        <v>8.9413197148047963E-2</v>
      </c>
    </row>
    <row r="123" spans="1:5" x14ac:dyDescent="0.25">
      <c r="A123" s="2">
        <v>2020</v>
      </c>
      <c r="B123" s="2" t="s">
        <v>14</v>
      </c>
      <c r="C123" s="2" t="s">
        <v>87</v>
      </c>
      <c r="D123" s="2">
        <v>0.91058680285195204</v>
      </c>
      <c r="E123" s="106">
        <f t="shared" si="1"/>
        <v>8.9413197148047963E-2</v>
      </c>
    </row>
    <row r="124" spans="1:5" x14ac:dyDescent="0.25">
      <c r="A124" s="2">
        <v>2021</v>
      </c>
      <c r="B124" s="2" t="s">
        <v>14</v>
      </c>
      <c r="C124" s="2" t="s">
        <v>87</v>
      </c>
      <c r="D124" s="2">
        <v>0.91058680285195204</v>
      </c>
      <c r="E124" s="106">
        <f t="shared" si="1"/>
        <v>8.9413197148047963E-2</v>
      </c>
    </row>
    <row r="125" spans="1:5" x14ac:dyDescent="0.25">
      <c r="A125" s="2">
        <v>2022</v>
      </c>
      <c r="B125" s="2" t="s">
        <v>14</v>
      </c>
      <c r="C125" s="2" t="s">
        <v>87</v>
      </c>
      <c r="D125" s="2">
        <v>0.91058680285195204</v>
      </c>
      <c r="E125" s="106">
        <f t="shared" si="1"/>
        <v>8.9413197148047963E-2</v>
      </c>
    </row>
    <row r="126" spans="1:5" x14ac:dyDescent="0.25">
      <c r="A126" s="2">
        <v>2023</v>
      </c>
      <c r="B126" s="2" t="s">
        <v>14</v>
      </c>
      <c r="C126" s="2" t="s">
        <v>87</v>
      </c>
      <c r="D126" s="2">
        <v>0.91058680285195204</v>
      </c>
      <c r="E126" s="106">
        <f t="shared" si="1"/>
        <v>8.9413197148047963E-2</v>
      </c>
    </row>
    <row r="127" spans="1:5" x14ac:dyDescent="0.25">
      <c r="A127" s="2">
        <v>2024</v>
      </c>
      <c r="B127" s="2" t="s">
        <v>14</v>
      </c>
      <c r="C127" s="2" t="s">
        <v>87</v>
      </c>
      <c r="D127" s="2">
        <v>0.91058680285195204</v>
      </c>
      <c r="E127" s="106">
        <f t="shared" si="1"/>
        <v>8.9413197148047963E-2</v>
      </c>
    </row>
    <row r="128" spans="1:5" x14ac:dyDescent="0.25">
      <c r="A128" s="2">
        <v>2025</v>
      </c>
      <c r="B128" s="2" t="s">
        <v>14</v>
      </c>
      <c r="C128" s="2" t="s">
        <v>87</v>
      </c>
      <c r="D128" s="2">
        <v>0.91058680285195204</v>
      </c>
      <c r="E128" s="106">
        <f t="shared" si="1"/>
        <v>8.9413197148047963E-2</v>
      </c>
    </row>
    <row r="129" spans="1:5" x14ac:dyDescent="0.25">
      <c r="A129" s="2">
        <v>2026</v>
      </c>
      <c r="B129" s="2" t="s">
        <v>14</v>
      </c>
      <c r="C129" s="2" t="s">
        <v>87</v>
      </c>
      <c r="D129" s="2">
        <v>0.91058680285195204</v>
      </c>
      <c r="E129" s="106">
        <f t="shared" si="1"/>
        <v>8.9413197148047963E-2</v>
      </c>
    </row>
    <row r="130" spans="1:5" x14ac:dyDescent="0.25">
      <c r="A130" s="2">
        <v>2027</v>
      </c>
      <c r="B130" s="2" t="s">
        <v>14</v>
      </c>
      <c r="C130" s="2" t="s">
        <v>87</v>
      </c>
      <c r="D130" s="2">
        <v>0.91058680285195204</v>
      </c>
      <c r="E130" s="106">
        <f t="shared" si="1"/>
        <v>8.9413197148047963E-2</v>
      </c>
    </row>
    <row r="131" spans="1:5" x14ac:dyDescent="0.25">
      <c r="A131" s="2">
        <v>2028</v>
      </c>
      <c r="B131" s="2" t="s">
        <v>14</v>
      </c>
      <c r="C131" s="2" t="s">
        <v>87</v>
      </c>
      <c r="D131" s="2">
        <v>0.91058680285195204</v>
      </c>
      <c r="E131" s="106">
        <f t="shared" ref="E131:E194" si="2">1-D131</f>
        <v>8.9413197148047963E-2</v>
      </c>
    </row>
    <row r="132" spans="1:5" x14ac:dyDescent="0.25">
      <c r="A132" s="2">
        <v>2029</v>
      </c>
      <c r="B132" s="2" t="s">
        <v>14</v>
      </c>
      <c r="C132" s="2" t="s">
        <v>87</v>
      </c>
      <c r="D132" s="2">
        <v>0.91058680285195204</v>
      </c>
      <c r="E132" s="106">
        <f t="shared" si="2"/>
        <v>8.9413197148047963E-2</v>
      </c>
    </row>
    <row r="133" spans="1:5" x14ac:dyDescent="0.25">
      <c r="A133" s="2">
        <v>2030</v>
      </c>
      <c r="B133" s="2" t="s">
        <v>14</v>
      </c>
      <c r="C133" s="2" t="s">
        <v>87</v>
      </c>
      <c r="D133" s="2">
        <v>0.91058680285195204</v>
      </c>
      <c r="E133" s="106">
        <f t="shared" si="2"/>
        <v>8.9413197148047963E-2</v>
      </c>
    </row>
    <row r="134" spans="1:5" x14ac:dyDescent="0.25">
      <c r="A134" s="2">
        <v>2031</v>
      </c>
      <c r="B134" s="2" t="s">
        <v>14</v>
      </c>
      <c r="C134" s="2" t="s">
        <v>87</v>
      </c>
      <c r="D134" s="2">
        <v>0.91058680285195204</v>
      </c>
      <c r="E134" s="106">
        <f t="shared" si="2"/>
        <v>8.9413197148047963E-2</v>
      </c>
    </row>
    <row r="135" spans="1:5" x14ac:dyDescent="0.25">
      <c r="A135" s="2">
        <v>2032</v>
      </c>
      <c r="B135" s="2" t="s">
        <v>14</v>
      </c>
      <c r="C135" s="2" t="s">
        <v>87</v>
      </c>
      <c r="D135" s="2">
        <v>0.91058680285195204</v>
      </c>
      <c r="E135" s="106">
        <f t="shared" si="2"/>
        <v>8.9413197148047963E-2</v>
      </c>
    </row>
    <row r="136" spans="1:5" x14ac:dyDescent="0.25">
      <c r="A136" s="2">
        <v>2033</v>
      </c>
      <c r="B136" s="2" t="s">
        <v>14</v>
      </c>
      <c r="C136" s="2" t="s">
        <v>87</v>
      </c>
      <c r="D136" s="2">
        <v>0.91058680285195204</v>
      </c>
      <c r="E136" s="106">
        <f t="shared" si="2"/>
        <v>8.9413197148047963E-2</v>
      </c>
    </row>
    <row r="137" spans="1:5" x14ac:dyDescent="0.25">
      <c r="A137" s="2">
        <v>2034</v>
      </c>
      <c r="B137" s="2" t="s">
        <v>14</v>
      </c>
      <c r="C137" s="2" t="s">
        <v>87</v>
      </c>
      <c r="D137" s="2">
        <v>0.91058680285195204</v>
      </c>
      <c r="E137" s="106">
        <f t="shared" si="2"/>
        <v>8.9413197148047963E-2</v>
      </c>
    </row>
    <row r="138" spans="1:5" x14ac:dyDescent="0.25">
      <c r="A138" s="2">
        <v>2035</v>
      </c>
      <c r="B138" s="2" t="s">
        <v>14</v>
      </c>
      <c r="C138" s="2" t="s">
        <v>87</v>
      </c>
      <c r="D138" s="2">
        <v>0.91058680285195204</v>
      </c>
      <c r="E138" s="106">
        <f t="shared" si="2"/>
        <v>8.9413197148047963E-2</v>
      </c>
    </row>
    <row r="139" spans="1:5" x14ac:dyDescent="0.25">
      <c r="A139" s="2">
        <v>2036</v>
      </c>
      <c r="B139" s="2" t="s">
        <v>14</v>
      </c>
      <c r="C139" s="2" t="s">
        <v>87</v>
      </c>
      <c r="D139" s="2">
        <v>0.91058680285195204</v>
      </c>
      <c r="E139" s="106">
        <f t="shared" si="2"/>
        <v>8.9413197148047963E-2</v>
      </c>
    </row>
    <row r="140" spans="1:5" x14ac:dyDescent="0.25">
      <c r="A140" s="2">
        <v>2037</v>
      </c>
      <c r="B140" s="2" t="s">
        <v>14</v>
      </c>
      <c r="C140" s="2" t="s">
        <v>87</v>
      </c>
      <c r="D140" s="2">
        <v>0.91058680285195204</v>
      </c>
      <c r="E140" s="106">
        <f t="shared" si="2"/>
        <v>8.9413197148047963E-2</v>
      </c>
    </row>
    <row r="141" spans="1:5" x14ac:dyDescent="0.25">
      <c r="A141" s="2">
        <v>2038</v>
      </c>
      <c r="B141" s="2" t="s">
        <v>14</v>
      </c>
      <c r="C141" s="2" t="s">
        <v>87</v>
      </c>
      <c r="D141" s="2">
        <v>0.91058680285195204</v>
      </c>
      <c r="E141" s="106">
        <f t="shared" si="2"/>
        <v>8.9413197148047963E-2</v>
      </c>
    </row>
    <row r="142" spans="1:5" x14ac:dyDescent="0.25">
      <c r="A142" s="2">
        <v>2039</v>
      </c>
      <c r="B142" s="2" t="s">
        <v>14</v>
      </c>
      <c r="C142" s="2" t="s">
        <v>87</v>
      </c>
      <c r="D142" s="2">
        <v>0.91058680285195204</v>
      </c>
      <c r="E142" s="106">
        <f t="shared" si="2"/>
        <v>8.9413197148047963E-2</v>
      </c>
    </row>
    <row r="143" spans="1:5" x14ac:dyDescent="0.25">
      <c r="A143" s="2">
        <v>2040</v>
      </c>
      <c r="B143" s="2" t="s">
        <v>14</v>
      </c>
      <c r="C143" s="2" t="s">
        <v>87</v>
      </c>
      <c r="D143" s="2">
        <v>0.91058680285195204</v>
      </c>
      <c r="E143" s="106">
        <f t="shared" si="2"/>
        <v>8.9413197148047963E-2</v>
      </c>
    </row>
    <row r="144" spans="1:5" x14ac:dyDescent="0.25">
      <c r="A144" s="2">
        <v>2041</v>
      </c>
      <c r="B144" s="2" t="s">
        <v>14</v>
      </c>
      <c r="C144" s="2" t="s">
        <v>87</v>
      </c>
      <c r="D144" s="2">
        <v>0.91058680285195204</v>
      </c>
      <c r="E144" s="106">
        <f t="shared" si="2"/>
        <v>8.9413197148047963E-2</v>
      </c>
    </row>
    <row r="145" spans="1:5" x14ac:dyDescent="0.25">
      <c r="A145" s="2">
        <v>2042</v>
      </c>
      <c r="B145" s="2" t="s">
        <v>14</v>
      </c>
      <c r="C145" s="2" t="s">
        <v>87</v>
      </c>
      <c r="D145" s="2">
        <v>0.91058680285195204</v>
      </c>
      <c r="E145" s="106">
        <f t="shared" si="2"/>
        <v>8.9413197148047963E-2</v>
      </c>
    </row>
    <row r="146" spans="1:5" x14ac:dyDescent="0.25">
      <c r="A146" s="2">
        <v>2043</v>
      </c>
      <c r="B146" s="2" t="s">
        <v>14</v>
      </c>
      <c r="C146" s="2" t="s">
        <v>87</v>
      </c>
      <c r="D146" s="2">
        <v>0.91058680285195204</v>
      </c>
      <c r="E146" s="106">
        <f t="shared" si="2"/>
        <v>8.9413197148047963E-2</v>
      </c>
    </row>
    <row r="147" spans="1:5" x14ac:dyDescent="0.25">
      <c r="A147" s="2">
        <v>2044</v>
      </c>
      <c r="B147" s="2" t="s">
        <v>14</v>
      </c>
      <c r="C147" s="2" t="s">
        <v>87</v>
      </c>
      <c r="D147" s="2">
        <v>0.91058680285195204</v>
      </c>
      <c r="E147" s="106">
        <f t="shared" si="2"/>
        <v>8.9413197148047963E-2</v>
      </c>
    </row>
    <row r="148" spans="1:5" x14ac:dyDescent="0.25">
      <c r="A148" s="2">
        <v>2045</v>
      </c>
      <c r="B148" s="2" t="s">
        <v>14</v>
      </c>
      <c r="C148" s="2" t="s">
        <v>87</v>
      </c>
      <c r="D148" s="2">
        <v>0.91058680285195204</v>
      </c>
      <c r="E148" s="106">
        <f t="shared" si="2"/>
        <v>8.9413197148047963E-2</v>
      </c>
    </row>
    <row r="149" spans="1:5" x14ac:dyDescent="0.25">
      <c r="A149" s="2">
        <v>2046</v>
      </c>
      <c r="B149" s="2" t="s">
        <v>14</v>
      </c>
      <c r="C149" s="2" t="s">
        <v>87</v>
      </c>
      <c r="D149" s="2">
        <v>0.91058680285195204</v>
      </c>
      <c r="E149" s="106">
        <f t="shared" si="2"/>
        <v>8.9413197148047963E-2</v>
      </c>
    </row>
    <row r="150" spans="1:5" x14ac:dyDescent="0.25">
      <c r="A150" s="2">
        <v>2047</v>
      </c>
      <c r="B150" s="2" t="s">
        <v>14</v>
      </c>
      <c r="C150" s="2" t="s">
        <v>87</v>
      </c>
      <c r="D150" s="2">
        <v>0.91058680285195204</v>
      </c>
      <c r="E150" s="106">
        <f t="shared" si="2"/>
        <v>8.9413197148047963E-2</v>
      </c>
    </row>
    <row r="151" spans="1:5" x14ac:dyDescent="0.25">
      <c r="A151" s="2">
        <v>2048</v>
      </c>
      <c r="B151" s="2" t="s">
        <v>14</v>
      </c>
      <c r="C151" s="2" t="s">
        <v>87</v>
      </c>
      <c r="D151" s="2">
        <v>0.91058680285195204</v>
      </c>
      <c r="E151" s="106">
        <f t="shared" si="2"/>
        <v>8.9413197148047963E-2</v>
      </c>
    </row>
    <row r="152" spans="1:5" x14ac:dyDescent="0.25">
      <c r="A152" s="2">
        <v>2049</v>
      </c>
      <c r="B152" s="2" t="s">
        <v>14</v>
      </c>
      <c r="C152" s="2" t="s">
        <v>87</v>
      </c>
      <c r="D152" s="2">
        <v>0.91058680285195204</v>
      </c>
      <c r="E152" s="106">
        <f t="shared" si="2"/>
        <v>8.9413197148047963E-2</v>
      </c>
    </row>
    <row r="153" spans="1:5" x14ac:dyDescent="0.25">
      <c r="A153" s="2">
        <v>2050</v>
      </c>
      <c r="B153" s="2" t="s">
        <v>14</v>
      </c>
      <c r="C153" s="2" t="s">
        <v>87</v>
      </c>
      <c r="D153" s="2">
        <v>0.91058680285195204</v>
      </c>
      <c r="E153" s="106">
        <f t="shared" si="2"/>
        <v>8.9413197148047963E-2</v>
      </c>
    </row>
    <row r="154" spans="1:5" x14ac:dyDescent="0.25">
      <c r="A154" s="2">
        <v>2010</v>
      </c>
      <c r="B154" s="2" t="s">
        <v>15</v>
      </c>
      <c r="C154" s="2" t="s">
        <v>86</v>
      </c>
      <c r="D154" s="2">
        <v>1</v>
      </c>
      <c r="E154" s="106">
        <f t="shared" si="2"/>
        <v>0</v>
      </c>
    </row>
    <row r="155" spans="1:5" x14ac:dyDescent="0.25">
      <c r="A155" s="2">
        <v>2014</v>
      </c>
      <c r="B155" s="2" t="s">
        <v>15</v>
      </c>
      <c r="C155" s="2" t="s">
        <v>86</v>
      </c>
      <c r="D155" s="2">
        <v>0.8729090568432708</v>
      </c>
      <c r="E155" s="106">
        <f t="shared" si="2"/>
        <v>0.1270909431567292</v>
      </c>
    </row>
    <row r="156" spans="1:5" x14ac:dyDescent="0.25">
      <c r="A156" s="2">
        <v>2015</v>
      </c>
      <c r="B156" s="2" t="s">
        <v>15</v>
      </c>
      <c r="C156" s="2" t="s">
        <v>86</v>
      </c>
      <c r="D156" s="2">
        <v>0.8729090568432708</v>
      </c>
      <c r="E156" s="106">
        <f t="shared" si="2"/>
        <v>0.1270909431567292</v>
      </c>
    </row>
    <row r="157" spans="1:5" x14ac:dyDescent="0.25">
      <c r="A157" s="2">
        <v>2016</v>
      </c>
      <c r="B157" s="2" t="s">
        <v>15</v>
      </c>
      <c r="C157" s="2" t="s">
        <v>86</v>
      </c>
      <c r="D157" s="2">
        <v>0.8729090568432708</v>
      </c>
      <c r="E157" s="106">
        <f t="shared" si="2"/>
        <v>0.1270909431567292</v>
      </c>
    </row>
    <row r="158" spans="1:5" x14ac:dyDescent="0.25">
      <c r="A158" s="2">
        <v>2017</v>
      </c>
      <c r="B158" s="2" t="s">
        <v>15</v>
      </c>
      <c r="C158" s="2" t="s">
        <v>86</v>
      </c>
      <c r="D158" s="2">
        <v>0.84816081399509835</v>
      </c>
      <c r="E158" s="106">
        <f t="shared" si="2"/>
        <v>0.15183918600490165</v>
      </c>
    </row>
    <row r="159" spans="1:5" x14ac:dyDescent="0.25">
      <c r="A159" s="2">
        <v>2018</v>
      </c>
      <c r="B159" s="2" t="s">
        <v>15</v>
      </c>
      <c r="C159" s="2" t="s">
        <v>86</v>
      </c>
      <c r="D159" s="2">
        <v>0.84816081399509835</v>
      </c>
      <c r="E159" s="106">
        <f t="shared" si="2"/>
        <v>0.15183918600490165</v>
      </c>
    </row>
    <row r="160" spans="1:5" x14ac:dyDescent="0.25">
      <c r="A160" s="2">
        <v>2019</v>
      </c>
      <c r="B160" s="2" t="s">
        <v>15</v>
      </c>
      <c r="C160" s="2" t="s">
        <v>86</v>
      </c>
      <c r="D160" s="2">
        <v>0.84816081399509835</v>
      </c>
      <c r="E160" s="106">
        <f t="shared" si="2"/>
        <v>0.15183918600490165</v>
      </c>
    </row>
    <row r="161" spans="1:5" x14ac:dyDescent="0.25">
      <c r="A161" s="2">
        <v>2020</v>
      </c>
      <c r="B161" s="2" t="s">
        <v>15</v>
      </c>
      <c r="C161" s="2" t="s">
        <v>86</v>
      </c>
      <c r="D161" s="2">
        <v>0.84816081399509802</v>
      </c>
      <c r="E161" s="106">
        <f t="shared" si="2"/>
        <v>0.15183918600490198</v>
      </c>
    </row>
    <row r="162" spans="1:5" x14ac:dyDescent="0.25">
      <c r="A162" s="2">
        <v>2021</v>
      </c>
      <c r="B162" s="2" t="s">
        <v>15</v>
      </c>
      <c r="C162" s="2" t="s">
        <v>86</v>
      </c>
      <c r="D162" s="2">
        <v>0.84816081399509802</v>
      </c>
      <c r="E162" s="106">
        <f t="shared" si="2"/>
        <v>0.15183918600490198</v>
      </c>
    </row>
    <row r="163" spans="1:5" x14ac:dyDescent="0.25">
      <c r="A163" s="2">
        <v>2022</v>
      </c>
      <c r="B163" s="2" t="s">
        <v>15</v>
      </c>
      <c r="C163" s="2" t="s">
        <v>86</v>
      </c>
      <c r="D163" s="2">
        <v>0.84816081399509802</v>
      </c>
      <c r="E163" s="106">
        <f t="shared" si="2"/>
        <v>0.15183918600490198</v>
      </c>
    </row>
    <row r="164" spans="1:5" x14ac:dyDescent="0.25">
      <c r="A164" s="2">
        <v>2023</v>
      </c>
      <c r="B164" s="2" t="s">
        <v>15</v>
      </c>
      <c r="C164" s="2" t="s">
        <v>86</v>
      </c>
      <c r="D164" s="2">
        <v>0.84816081399509802</v>
      </c>
      <c r="E164" s="106">
        <f t="shared" si="2"/>
        <v>0.15183918600490198</v>
      </c>
    </row>
    <row r="165" spans="1:5" x14ac:dyDescent="0.25">
      <c r="A165" s="2">
        <v>2024</v>
      </c>
      <c r="B165" s="2" t="s">
        <v>15</v>
      </c>
      <c r="C165" s="2" t="s">
        <v>86</v>
      </c>
      <c r="D165" s="2">
        <v>0.84816081399509802</v>
      </c>
      <c r="E165" s="106">
        <f t="shared" si="2"/>
        <v>0.15183918600490198</v>
      </c>
    </row>
    <row r="166" spans="1:5" x14ac:dyDescent="0.25">
      <c r="A166" s="2">
        <v>2025</v>
      </c>
      <c r="B166" s="2" t="s">
        <v>15</v>
      </c>
      <c r="C166" s="2" t="s">
        <v>86</v>
      </c>
      <c r="D166" s="2">
        <v>0.84816081399509802</v>
      </c>
      <c r="E166" s="106">
        <f t="shared" si="2"/>
        <v>0.15183918600490198</v>
      </c>
    </row>
    <row r="167" spans="1:5" x14ac:dyDescent="0.25">
      <c r="A167" s="2">
        <v>2026</v>
      </c>
      <c r="B167" s="2" t="s">
        <v>15</v>
      </c>
      <c r="C167" s="2" t="s">
        <v>86</v>
      </c>
      <c r="D167" s="2">
        <v>0.84816081399509802</v>
      </c>
      <c r="E167" s="106">
        <f t="shared" si="2"/>
        <v>0.15183918600490198</v>
      </c>
    </row>
    <row r="168" spans="1:5" x14ac:dyDescent="0.25">
      <c r="A168" s="2">
        <v>2027</v>
      </c>
      <c r="B168" s="2" t="s">
        <v>15</v>
      </c>
      <c r="C168" s="2" t="s">
        <v>86</v>
      </c>
      <c r="D168" s="2">
        <v>0.84816081399509802</v>
      </c>
      <c r="E168" s="106">
        <f t="shared" si="2"/>
        <v>0.15183918600490198</v>
      </c>
    </row>
    <row r="169" spans="1:5" x14ac:dyDescent="0.25">
      <c r="A169" s="2">
        <v>2028</v>
      </c>
      <c r="B169" s="2" t="s">
        <v>15</v>
      </c>
      <c r="C169" s="2" t="s">
        <v>86</v>
      </c>
      <c r="D169" s="2">
        <v>0.84816081399509802</v>
      </c>
      <c r="E169" s="106">
        <f t="shared" si="2"/>
        <v>0.15183918600490198</v>
      </c>
    </row>
    <row r="170" spans="1:5" x14ac:dyDescent="0.25">
      <c r="A170" s="2">
        <v>2029</v>
      </c>
      <c r="B170" s="2" t="s">
        <v>15</v>
      </c>
      <c r="C170" s="2" t="s">
        <v>86</v>
      </c>
      <c r="D170" s="2">
        <v>0.84816081399509802</v>
      </c>
      <c r="E170" s="106">
        <f t="shared" si="2"/>
        <v>0.15183918600490198</v>
      </c>
    </row>
    <row r="171" spans="1:5" x14ac:dyDescent="0.25">
      <c r="A171" s="2">
        <v>2030</v>
      </c>
      <c r="B171" s="2" t="s">
        <v>15</v>
      </c>
      <c r="C171" s="2" t="s">
        <v>86</v>
      </c>
      <c r="D171" s="2">
        <v>0.84816081399509802</v>
      </c>
      <c r="E171" s="106">
        <f t="shared" si="2"/>
        <v>0.15183918600490198</v>
      </c>
    </row>
    <row r="172" spans="1:5" x14ac:dyDescent="0.25">
      <c r="A172" s="2">
        <v>2031</v>
      </c>
      <c r="B172" s="2" t="s">
        <v>15</v>
      </c>
      <c r="C172" s="2" t="s">
        <v>86</v>
      </c>
      <c r="D172" s="2">
        <v>0.84816081399509802</v>
      </c>
      <c r="E172" s="106">
        <f t="shared" si="2"/>
        <v>0.15183918600490198</v>
      </c>
    </row>
    <row r="173" spans="1:5" x14ac:dyDescent="0.25">
      <c r="A173" s="2">
        <v>2032</v>
      </c>
      <c r="B173" s="2" t="s">
        <v>15</v>
      </c>
      <c r="C173" s="2" t="s">
        <v>86</v>
      </c>
      <c r="D173" s="2">
        <v>0.84816081399509802</v>
      </c>
      <c r="E173" s="106">
        <f t="shared" si="2"/>
        <v>0.15183918600490198</v>
      </c>
    </row>
    <row r="174" spans="1:5" x14ac:dyDescent="0.25">
      <c r="A174" s="2">
        <v>2033</v>
      </c>
      <c r="B174" s="2" t="s">
        <v>15</v>
      </c>
      <c r="C174" s="2" t="s">
        <v>86</v>
      </c>
      <c r="D174" s="2">
        <v>0.84816081399509802</v>
      </c>
      <c r="E174" s="106">
        <f t="shared" si="2"/>
        <v>0.15183918600490198</v>
      </c>
    </row>
    <row r="175" spans="1:5" x14ac:dyDescent="0.25">
      <c r="A175" s="2">
        <v>2034</v>
      </c>
      <c r="B175" s="2" t="s">
        <v>15</v>
      </c>
      <c r="C175" s="2" t="s">
        <v>86</v>
      </c>
      <c r="D175" s="2">
        <v>0.84816081399509802</v>
      </c>
      <c r="E175" s="106">
        <f t="shared" si="2"/>
        <v>0.15183918600490198</v>
      </c>
    </row>
    <row r="176" spans="1:5" x14ac:dyDescent="0.25">
      <c r="A176" s="2">
        <v>2035</v>
      </c>
      <c r="B176" s="2" t="s">
        <v>15</v>
      </c>
      <c r="C176" s="2" t="s">
        <v>86</v>
      </c>
      <c r="D176" s="2">
        <v>0.84816081399509802</v>
      </c>
      <c r="E176" s="106">
        <f t="shared" si="2"/>
        <v>0.15183918600490198</v>
      </c>
    </row>
    <row r="177" spans="1:5" x14ac:dyDescent="0.25">
      <c r="A177" s="2">
        <v>2036</v>
      </c>
      <c r="B177" s="2" t="s">
        <v>15</v>
      </c>
      <c r="C177" s="2" t="s">
        <v>86</v>
      </c>
      <c r="D177" s="2">
        <v>0.84816081399509802</v>
      </c>
      <c r="E177" s="106">
        <f t="shared" si="2"/>
        <v>0.15183918600490198</v>
      </c>
    </row>
    <row r="178" spans="1:5" x14ac:dyDescent="0.25">
      <c r="A178" s="2">
        <v>2037</v>
      </c>
      <c r="B178" s="2" t="s">
        <v>15</v>
      </c>
      <c r="C178" s="2" t="s">
        <v>86</v>
      </c>
      <c r="D178" s="2">
        <v>0.84816081399509802</v>
      </c>
      <c r="E178" s="106">
        <f t="shared" si="2"/>
        <v>0.15183918600490198</v>
      </c>
    </row>
    <row r="179" spans="1:5" x14ac:dyDescent="0.25">
      <c r="A179" s="2">
        <v>2038</v>
      </c>
      <c r="B179" s="2" t="s">
        <v>15</v>
      </c>
      <c r="C179" s="2" t="s">
        <v>86</v>
      </c>
      <c r="D179" s="2">
        <v>0.84816081399509802</v>
      </c>
      <c r="E179" s="106">
        <f t="shared" si="2"/>
        <v>0.15183918600490198</v>
      </c>
    </row>
    <row r="180" spans="1:5" x14ac:dyDescent="0.25">
      <c r="A180" s="2">
        <v>2039</v>
      </c>
      <c r="B180" s="2" t="s">
        <v>15</v>
      </c>
      <c r="C180" s="2" t="s">
        <v>86</v>
      </c>
      <c r="D180" s="2">
        <v>0.84816081399509802</v>
      </c>
      <c r="E180" s="106">
        <f t="shared" si="2"/>
        <v>0.15183918600490198</v>
      </c>
    </row>
    <row r="181" spans="1:5" x14ac:dyDescent="0.25">
      <c r="A181" s="2">
        <v>2040</v>
      </c>
      <c r="B181" s="2" t="s">
        <v>15</v>
      </c>
      <c r="C181" s="2" t="s">
        <v>86</v>
      </c>
      <c r="D181" s="2">
        <v>0.84816081399509802</v>
      </c>
      <c r="E181" s="106">
        <f t="shared" si="2"/>
        <v>0.15183918600490198</v>
      </c>
    </row>
    <row r="182" spans="1:5" x14ac:dyDescent="0.25">
      <c r="A182" s="2">
        <v>2041</v>
      </c>
      <c r="B182" s="2" t="s">
        <v>15</v>
      </c>
      <c r="C182" s="2" t="s">
        <v>86</v>
      </c>
      <c r="D182" s="2">
        <v>0.84816081399509802</v>
      </c>
      <c r="E182" s="106">
        <f t="shared" si="2"/>
        <v>0.15183918600490198</v>
      </c>
    </row>
    <row r="183" spans="1:5" x14ac:dyDescent="0.25">
      <c r="A183" s="2">
        <v>2042</v>
      </c>
      <c r="B183" s="2" t="s">
        <v>15</v>
      </c>
      <c r="C183" s="2" t="s">
        <v>86</v>
      </c>
      <c r="D183" s="2">
        <v>0.84816081399509802</v>
      </c>
      <c r="E183" s="106">
        <f t="shared" si="2"/>
        <v>0.15183918600490198</v>
      </c>
    </row>
    <row r="184" spans="1:5" x14ac:dyDescent="0.25">
      <c r="A184" s="2">
        <v>2043</v>
      </c>
      <c r="B184" s="2" t="s">
        <v>15</v>
      </c>
      <c r="C184" s="2" t="s">
        <v>86</v>
      </c>
      <c r="D184" s="2">
        <v>0.84816081399509802</v>
      </c>
      <c r="E184" s="106">
        <f t="shared" si="2"/>
        <v>0.15183918600490198</v>
      </c>
    </row>
    <row r="185" spans="1:5" x14ac:dyDescent="0.25">
      <c r="A185" s="2">
        <v>2044</v>
      </c>
      <c r="B185" s="2" t="s">
        <v>15</v>
      </c>
      <c r="C185" s="2" t="s">
        <v>86</v>
      </c>
      <c r="D185" s="2">
        <v>0.84816081399509802</v>
      </c>
      <c r="E185" s="106">
        <f t="shared" si="2"/>
        <v>0.15183918600490198</v>
      </c>
    </row>
    <row r="186" spans="1:5" x14ac:dyDescent="0.25">
      <c r="A186" s="2">
        <v>2045</v>
      </c>
      <c r="B186" s="2" t="s">
        <v>15</v>
      </c>
      <c r="C186" s="2" t="s">
        <v>86</v>
      </c>
      <c r="D186" s="2">
        <v>0.84816081399509802</v>
      </c>
      <c r="E186" s="106">
        <f t="shared" si="2"/>
        <v>0.15183918600490198</v>
      </c>
    </row>
    <row r="187" spans="1:5" x14ac:dyDescent="0.25">
      <c r="A187" s="2">
        <v>2046</v>
      </c>
      <c r="B187" s="2" t="s">
        <v>15</v>
      </c>
      <c r="C187" s="2" t="s">
        <v>86</v>
      </c>
      <c r="D187" s="2">
        <v>0.84816081399509802</v>
      </c>
      <c r="E187" s="106">
        <f t="shared" si="2"/>
        <v>0.15183918600490198</v>
      </c>
    </row>
    <row r="188" spans="1:5" x14ac:dyDescent="0.25">
      <c r="A188" s="2">
        <v>2047</v>
      </c>
      <c r="B188" s="2" t="s">
        <v>15</v>
      </c>
      <c r="C188" s="2" t="s">
        <v>86</v>
      </c>
      <c r="D188" s="2">
        <v>0.84816081399509802</v>
      </c>
      <c r="E188" s="106">
        <f t="shared" si="2"/>
        <v>0.15183918600490198</v>
      </c>
    </row>
    <row r="189" spans="1:5" x14ac:dyDescent="0.25">
      <c r="A189" s="2">
        <v>2048</v>
      </c>
      <c r="B189" s="2" t="s">
        <v>15</v>
      </c>
      <c r="C189" s="2" t="s">
        <v>86</v>
      </c>
      <c r="D189" s="2">
        <v>0.84816081399509802</v>
      </c>
      <c r="E189" s="106">
        <f t="shared" si="2"/>
        <v>0.15183918600490198</v>
      </c>
    </row>
    <row r="190" spans="1:5" x14ac:dyDescent="0.25">
      <c r="A190" s="2">
        <v>2049</v>
      </c>
      <c r="B190" s="2" t="s">
        <v>15</v>
      </c>
      <c r="C190" s="2" t="s">
        <v>86</v>
      </c>
      <c r="D190" s="2">
        <v>0.84816081399509802</v>
      </c>
      <c r="E190" s="106">
        <f t="shared" si="2"/>
        <v>0.15183918600490198</v>
      </c>
    </row>
    <row r="191" spans="1:5" x14ac:dyDescent="0.25">
      <c r="A191" s="2">
        <v>2050</v>
      </c>
      <c r="B191" s="2" t="s">
        <v>15</v>
      </c>
      <c r="C191" s="2" t="s">
        <v>86</v>
      </c>
      <c r="D191" s="2">
        <v>0.84816081399509802</v>
      </c>
      <c r="E191" s="106">
        <f t="shared" si="2"/>
        <v>0.15183918600490198</v>
      </c>
    </row>
    <row r="192" spans="1:5" x14ac:dyDescent="0.25">
      <c r="A192" s="2">
        <v>2010</v>
      </c>
      <c r="B192" s="2" t="s">
        <v>15</v>
      </c>
      <c r="C192" s="2" t="s">
        <v>87</v>
      </c>
      <c r="D192" s="2">
        <v>1</v>
      </c>
      <c r="E192" s="106">
        <f t="shared" si="2"/>
        <v>0</v>
      </c>
    </row>
    <row r="193" spans="1:5" x14ac:dyDescent="0.25">
      <c r="A193" s="2">
        <v>2014</v>
      </c>
      <c r="B193" s="2" t="s">
        <v>15</v>
      </c>
      <c r="C193" s="2" t="s">
        <v>87</v>
      </c>
      <c r="D193" s="2">
        <v>0.8729090568432708</v>
      </c>
      <c r="E193" s="106">
        <f t="shared" si="2"/>
        <v>0.1270909431567292</v>
      </c>
    </row>
    <row r="194" spans="1:5" x14ac:dyDescent="0.25">
      <c r="A194" s="2">
        <v>2015</v>
      </c>
      <c r="B194" s="2" t="s">
        <v>15</v>
      </c>
      <c r="C194" s="2" t="s">
        <v>87</v>
      </c>
      <c r="D194" s="2">
        <v>0.8729090568432708</v>
      </c>
      <c r="E194" s="106">
        <f t="shared" si="2"/>
        <v>0.1270909431567292</v>
      </c>
    </row>
    <row r="195" spans="1:5" x14ac:dyDescent="0.25">
      <c r="A195" s="2">
        <v>2016</v>
      </c>
      <c r="B195" s="2" t="s">
        <v>15</v>
      </c>
      <c r="C195" s="2" t="s">
        <v>87</v>
      </c>
      <c r="D195" s="2">
        <v>0.8729090568432708</v>
      </c>
      <c r="E195" s="106">
        <f t="shared" ref="E195:E229" si="3">1-D195</f>
        <v>0.1270909431567292</v>
      </c>
    </row>
    <row r="196" spans="1:5" x14ac:dyDescent="0.25">
      <c r="A196" s="2">
        <v>2017</v>
      </c>
      <c r="B196" s="2" t="s">
        <v>15</v>
      </c>
      <c r="C196" s="2" t="s">
        <v>87</v>
      </c>
      <c r="D196" s="2">
        <v>0.84816081399509835</v>
      </c>
      <c r="E196" s="106">
        <f t="shared" si="3"/>
        <v>0.15183918600490165</v>
      </c>
    </row>
    <row r="197" spans="1:5" x14ac:dyDescent="0.25">
      <c r="A197" s="2">
        <v>2018</v>
      </c>
      <c r="B197" s="2" t="s">
        <v>15</v>
      </c>
      <c r="C197" s="2" t="s">
        <v>87</v>
      </c>
      <c r="D197" s="2">
        <v>0.84816081399509835</v>
      </c>
      <c r="E197" s="106">
        <f t="shared" si="3"/>
        <v>0.15183918600490165</v>
      </c>
    </row>
    <row r="198" spans="1:5" x14ac:dyDescent="0.25">
      <c r="A198" s="2">
        <v>2019</v>
      </c>
      <c r="B198" s="2" t="s">
        <v>15</v>
      </c>
      <c r="C198" s="2" t="s">
        <v>87</v>
      </c>
      <c r="D198" s="2">
        <v>0.84816081399509835</v>
      </c>
      <c r="E198" s="106">
        <f t="shared" si="3"/>
        <v>0.15183918600490165</v>
      </c>
    </row>
    <row r="199" spans="1:5" x14ac:dyDescent="0.25">
      <c r="A199" s="2">
        <v>2020</v>
      </c>
      <c r="B199" s="2" t="s">
        <v>15</v>
      </c>
      <c r="C199" s="2" t="s">
        <v>87</v>
      </c>
      <c r="D199" s="2">
        <v>0.84816081399509802</v>
      </c>
      <c r="E199" s="106">
        <f t="shared" si="3"/>
        <v>0.15183918600490198</v>
      </c>
    </row>
    <row r="200" spans="1:5" x14ac:dyDescent="0.25">
      <c r="A200" s="2">
        <v>2021</v>
      </c>
      <c r="B200" s="2" t="s">
        <v>15</v>
      </c>
      <c r="C200" s="2" t="s">
        <v>87</v>
      </c>
      <c r="D200" s="2">
        <v>0.84816081399509802</v>
      </c>
      <c r="E200" s="106">
        <f t="shared" si="3"/>
        <v>0.15183918600490198</v>
      </c>
    </row>
    <row r="201" spans="1:5" x14ac:dyDescent="0.25">
      <c r="A201" s="2">
        <v>2022</v>
      </c>
      <c r="B201" s="2" t="s">
        <v>15</v>
      </c>
      <c r="C201" s="2" t="s">
        <v>87</v>
      </c>
      <c r="D201" s="2">
        <v>0.84816081399509802</v>
      </c>
      <c r="E201" s="106">
        <f t="shared" si="3"/>
        <v>0.15183918600490198</v>
      </c>
    </row>
    <row r="202" spans="1:5" x14ac:dyDescent="0.25">
      <c r="A202" s="2">
        <v>2023</v>
      </c>
      <c r="B202" s="2" t="s">
        <v>15</v>
      </c>
      <c r="C202" s="2" t="s">
        <v>87</v>
      </c>
      <c r="D202" s="2">
        <v>0.84816081399509802</v>
      </c>
      <c r="E202" s="106">
        <f t="shared" si="3"/>
        <v>0.15183918600490198</v>
      </c>
    </row>
    <row r="203" spans="1:5" x14ac:dyDescent="0.25">
      <c r="A203" s="2">
        <v>2024</v>
      </c>
      <c r="B203" s="2" t="s">
        <v>15</v>
      </c>
      <c r="C203" s="2" t="s">
        <v>87</v>
      </c>
      <c r="D203" s="2">
        <v>0.84816081399509802</v>
      </c>
      <c r="E203" s="106">
        <f t="shared" si="3"/>
        <v>0.15183918600490198</v>
      </c>
    </row>
    <row r="204" spans="1:5" x14ac:dyDescent="0.25">
      <c r="A204" s="2">
        <v>2025</v>
      </c>
      <c r="B204" s="2" t="s">
        <v>15</v>
      </c>
      <c r="C204" s="2" t="s">
        <v>87</v>
      </c>
      <c r="D204" s="2">
        <v>0.84816081399509802</v>
      </c>
      <c r="E204" s="106">
        <f t="shared" si="3"/>
        <v>0.15183918600490198</v>
      </c>
    </row>
    <row r="205" spans="1:5" x14ac:dyDescent="0.25">
      <c r="A205" s="2">
        <v>2026</v>
      </c>
      <c r="B205" s="2" t="s">
        <v>15</v>
      </c>
      <c r="C205" s="2" t="s">
        <v>87</v>
      </c>
      <c r="D205" s="2">
        <v>0.84816081399509802</v>
      </c>
      <c r="E205" s="106">
        <f t="shared" si="3"/>
        <v>0.15183918600490198</v>
      </c>
    </row>
    <row r="206" spans="1:5" x14ac:dyDescent="0.25">
      <c r="A206" s="2">
        <v>2027</v>
      </c>
      <c r="B206" s="2" t="s">
        <v>15</v>
      </c>
      <c r="C206" s="2" t="s">
        <v>87</v>
      </c>
      <c r="D206" s="2">
        <v>0.84816081399509802</v>
      </c>
      <c r="E206" s="106">
        <f t="shared" si="3"/>
        <v>0.15183918600490198</v>
      </c>
    </row>
    <row r="207" spans="1:5" x14ac:dyDescent="0.25">
      <c r="A207" s="2">
        <v>2028</v>
      </c>
      <c r="B207" s="2" t="s">
        <v>15</v>
      </c>
      <c r="C207" s="2" t="s">
        <v>87</v>
      </c>
      <c r="D207" s="2">
        <v>0.84816081399509802</v>
      </c>
      <c r="E207" s="106">
        <f t="shared" si="3"/>
        <v>0.15183918600490198</v>
      </c>
    </row>
    <row r="208" spans="1:5" x14ac:dyDescent="0.25">
      <c r="A208" s="2">
        <v>2029</v>
      </c>
      <c r="B208" s="2" t="s">
        <v>15</v>
      </c>
      <c r="C208" s="2" t="s">
        <v>87</v>
      </c>
      <c r="D208" s="2">
        <v>0.84816081399509802</v>
      </c>
      <c r="E208" s="106">
        <f t="shared" si="3"/>
        <v>0.15183918600490198</v>
      </c>
    </row>
    <row r="209" spans="1:5" x14ac:dyDescent="0.25">
      <c r="A209" s="2">
        <v>2030</v>
      </c>
      <c r="B209" s="2" t="s">
        <v>15</v>
      </c>
      <c r="C209" s="2" t="s">
        <v>87</v>
      </c>
      <c r="D209" s="2">
        <v>0.84816081399509802</v>
      </c>
      <c r="E209" s="106">
        <f t="shared" si="3"/>
        <v>0.15183918600490198</v>
      </c>
    </row>
    <row r="210" spans="1:5" x14ac:dyDescent="0.25">
      <c r="A210" s="2">
        <v>2031</v>
      </c>
      <c r="B210" s="2" t="s">
        <v>15</v>
      </c>
      <c r="C210" s="2" t="s">
        <v>87</v>
      </c>
      <c r="D210" s="2">
        <v>0.84816081399509802</v>
      </c>
      <c r="E210" s="106">
        <f t="shared" si="3"/>
        <v>0.15183918600490198</v>
      </c>
    </row>
    <row r="211" spans="1:5" x14ac:dyDescent="0.25">
      <c r="A211" s="2">
        <v>2032</v>
      </c>
      <c r="B211" s="2" t="s">
        <v>15</v>
      </c>
      <c r="C211" s="2" t="s">
        <v>87</v>
      </c>
      <c r="D211" s="2">
        <v>0.84816081399509802</v>
      </c>
      <c r="E211" s="106">
        <f t="shared" si="3"/>
        <v>0.15183918600490198</v>
      </c>
    </row>
    <row r="212" spans="1:5" x14ac:dyDescent="0.25">
      <c r="A212" s="2">
        <v>2033</v>
      </c>
      <c r="B212" s="2" t="s">
        <v>15</v>
      </c>
      <c r="C212" s="2" t="s">
        <v>87</v>
      </c>
      <c r="D212" s="2">
        <v>0.84816081399509802</v>
      </c>
      <c r="E212" s="106">
        <f t="shared" si="3"/>
        <v>0.15183918600490198</v>
      </c>
    </row>
    <row r="213" spans="1:5" x14ac:dyDescent="0.25">
      <c r="A213" s="2">
        <v>2034</v>
      </c>
      <c r="B213" s="2" t="s">
        <v>15</v>
      </c>
      <c r="C213" s="2" t="s">
        <v>87</v>
      </c>
      <c r="D213" s="2">
        <v>0.84816081399509802</v>
      </c>
      <c r="E213" s="106">
        <f t="shared" si="3"/>
        <v>0.15183918600490198</v>
      </c>
    </row>
    <row r="214" spans="1:5" x14ac:dyDescent="0.25">
      <c r="A214" s="2">
        <v>2035</v>
      </c>
      <c r="B214" s="2" t="s">
        <v>15</v>
      </c>
      <c r="C214" s="2" t="s">
        <v>87</v>
      </c>
      <c r="D214" s="2">
        <v>0.84816081399509802</v>
      </c>
      <c r="E214" s="106">
        <f t="shared" si="3"/>
        <v>0.15183918600490198</v>
      </c>
    </row>
    <row r="215" spans="1:5" x14ac:dyDescent="0.25">
      <c r="A215" s="2">
        <v>2036</v>
      </c>
      <c r="B215" s="2" t="s">
        <v>15</v>
      </c>
      <c r="C215" s="2" t="s">
        <v>87</v>
      </c>
      <c r="D215" s="2">
        <v>0.84816081399509802</v>
      </c>
      <c r="E215" s="106">
        <f t="shared" si="3"/>
        <v>0.15183918600490198</v>
      </c>
    </row>
    <row r="216" spans="1:5" x14ac:dyDescent="0.25">
      <c r="A216" s="2">
        <v>2037</v>
      </c>
      <c r="B216" s="2" t="s">
        <v>15</v>
      </c>
      <c r="C216" s="2" t="s">
        <v>87</v>
      </c>
      <c r="D216" s="2">
        <v>0.84816081399509802</v>
      </c>
      <c r="E216" s="106">
        <f t="shared" si="3"/>
        <v>0.15183918600490198</v>
      </c>
    </row>
    <row r="217" spans="1:5" x14ac:dyDescent="0.25">
      <c r="A217" s="2">
        <v>2038</v>
      </c>
      <c r="B217" s="2" t="s">
        <v>15</v>
      </c>
      <c r="C217" s="2" t="s">
        <v>87</v>
      </c>
      <c r="D217" s="2">
        <v>0.84816081399509802</v>
      </c>
      <c r="E217" s="106">
        <f t="shared" si="3"/>
        <v>0.15183918600490198</v>
      </c>
    </row>
    <row r="218" spans="1:5" x14ac:dyDescent="0.25">
      <c r="A218" s="2">
        <v>2039</v>
      </c>
      <c r="B218" s="2" t="s">
        <v>15</v>
      </c>
      <c r="C218" s="2" t="s">
        <v>87</v>
      </c>
      <c r="D218" s="2">
        <v>0.84816081399509802</v>
      </c>
      <c r="E218" s="106">
        <f t="shared" si="3"/>
        <v>0.15183918600490198</v>
      </c>
    </row>
    <row r="219" spans="1:5" x14ac:dyDescent="0.25">
      <c r="A219" s="2">
        <v>2040</v>
      </c>
      <c r="B219" s="2" t="s">
        <v>15</v>
      </c>
      <c r="C219" s="2" t="s">
        <v>87</v>
      </c>
      <c r="D219" s="2">
        <v>0.84816081399509802</v>
      </c>
      <c r="E219" s="106">
        <f t="shared" si="3"/>
        <v>0.15183918600490198</v>
      </c>
    </row>
    <row r="220" spans="1:5" x14ac:dyDescent="0.25">
      <c r="A220" s="2">
        <v>2041</v>
      </c>
      <c r="B220" s="2" t="s">
        <v>15</v>
      </c>
      <c r="C220" s="2" t="s">
        <v>87</v>
      </c>
      <c r="D220" s="2">
        <v>0.84816081399509802</v>
      </c>
      <c r="E220" s="106">
        <f t="shared" si="3"/>
        <v>0.15183918600490198</v>
      </c>
    </row>
    <row r="221" spans="1:5" x14ac:dyDescent="0.25">
      <c r="A221" s="2">
        <v>2042</v>
      </c>
      <c r="B221" s="2" t="s">
        <v>15</v>
      </c>
      <c r="C221" s="2" t="s">
        <v>87</v>
      </c>
      <c r="D221" s="2">
        <v>0.84816081399509802</v>
      </c>
      <c r="E221" s="106">
        <f t="shared" si="3"/>
        <v>0.15183918600490198</v>
      </c>
    </row>
    <row r="222" spans="1:5" x14ac:dyDescent="0.25">
      <c r="A222" s="2">
        <v>2043</v>
      </c>
      <c r="B222" s="2" t="s">
        <v>15</v>
      </c>
      <c r="C222" s="2" t="s">
        <v>87</v>
      </c>
      <c r="D222" s="2">
        <v>0.84816081399509802</v>
      </c>
      <c r="E222" s="106">
        <f t="shared" si="3"/>
        <v>0.15183918600490198</v>
      </c>
    </row>
    <row r="223" spans="1:5" x14ac:dyDescent="0.25">
      <c r="A223" s="2">
        <v>2044</v>
      </c>
      <c r="B223" s="2" t="s">
        <v>15</v>
      </c>
      <c r="C223" s="2" t="s">
        <v>87</v>
      </c>
      <c r="D223" s="2">
        <v>0.84816081399509802</v>
      </c>
      <c r="E223" s="106">
        <f t="shared" si="3"/>
        <v>0.15183918600490198</v>
      </c>
    </row>
    <row r="224" spans="1:5" x14ac:dyDescent="0.25">
      <c r="A224" s="2">
        <v>2045</v>
      </c>
      <c r="B224" s="2" t="s">
        <v>15</v>
      </c>
      <c r="C224" s="2" t="s">
        <v>87</v>
      </c>
      <c r="D224" s="2">
        <v>0.84816081399509802</v>
      </c>
      <c r="E224" s="106">
        <f t="shared" si="3"/>
        <v>0.15183918600490198</v>
      </c>
    </row>
    <row r="225" spans="1:5" x14ac:dyDescent="0.25">
      <c r="A225" s="2">
        <v>2046</v>
      </c>
      <c r="B225" s="2" t="s">
        <v>15</v>
      </c>
      <c r="C225" s="2" t="s">
        <v>87</v>
      </c>
      <c r="D225" s="2">
        <v>0.84816081399509802</v>
      </c>
      <c r="E225" s="106">
        <f t="shared" si="3"/>
        <v>0.15183918600490198</v>
      </c>
    </row>
    <row r="226" spans="1:5" x14ac:dyDescent="0.25">
      <c r="A226" s="2">
        <v>2047</v>
      </c>
      <c r="B226" s="2" t="s">
        <v>15</v>
      </c>
      <c r="C226" s="2" t="s">
        <v>87</v>
      </c>
      <c r="D226" s="2">
        <v>0.84816081399509802</v>
      </c>
      <c r="E226" s="106">
        <f t="shared" si="3"/>
        <v>0.15183918600490198</v>
      </c>
    </row>
    <row r="227" spans="1:5" x14ac:dyDescent="0.25">
      <c r="A227" s="2">
        <v>2048</v>
      </c>
      <c r="B227" s="2" t="s">
        <v>15</v>
      </c>
      <c r="C227" s="2" t="s">
        <v>87</v>
      </c>
      <c r="D227" s="2">
        <v>0.84816081399509802</v>
      </c>
      <c r="E227" s="106">
        <f t="shared" si="3"/>
        <v>0.15183918600490198</v>
      </c>
    </row>
    <row r="228" spans="1:5" x14ac:dyDescent="0.25">
      <c r="A228" s="2">
        <v>2049</v>
      </c>
      <c r="B228" s="2" t="s">
        <v>15</v>
      </c>
      <c r="C228" s="2" t="s">
        <v>87</v>
      </c>
      <c r="D228" s="2">
        <v>0.84816081399509802</v>
      </c>
      <c r="E228" s="106">
        <f t="shared" si="3"/>
        <v>0.15183918600490198</v>
      </c>
    </row>
    <row r="229" spans="1:5" x14ac:dyDescent="0.25">
      <c r="A229" s="2">
        <v>2050</v>
      </c>
      <c r="B229" s="2" t="s">
        <v>15</v>
      </c>
      <c r="C229" s="2" t="s">
        <v>87</v>
      </c>
      <c r="D229" s="2">
        <v>0.84816081399509802</v>
      </c>
      <c r="E229" s="106">
        <f t="shared" si="3"/>
        <v>0.15183918600490198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NOTES</vt:lpstr>
      <vt:lpstr>Vocational Vehicles</vt:lpstr>
      <vt:lpstr>Tractor Category</vt:lpstr>
      <vt:lpstr>Pickups and Vans</vt:lpstr>
      <vt:lpstr>ER from MSCD</vt:lpstr>
      <vt:lpstr>Population Share %</vt:lpstr>
      <vt:lpstr>Final Reduction Strategy</vt:lpstr>
      <vt:lpstr>Final_strategy_table</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Pournazeri</dc:creator>
  <cp:lastModifiedBy>Alex</cp:lastModifiedBy>
  <cp:lastPrinted>2013-05-10T21:46:32Z</cp:lastPrinted>
  <dcterms:created xsi:type="dcterms:W3CDTF">2013-05-04T00:01:14Z</dcterms:created>
  <dcterms:modified xsi:type="dcterms:W3CDTF">2020-07-01T23:34:59Z</dcterms:modified>
</cp:coreProperties>
</file>