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CII Section\SGC TCC\3rd Round\QM\"/>
    </mc:Choice>
  </mc:AlternateContent>
  <workbookProtection workbookAlgorithmName="SHA-512" workbookHashValue="jjmTRGLgWphxUOfryxYlptDB9TyqiJZJnsdG8qY0yZ5Mj2VsDgEfQqj02uKpncdfMG5wumEz5v8W79fBotvX1A==" workbookSaltValue="Sshrb4kVvCzpGrq5ieBCIQ==" workbookSpinCount="100000" lockStructure="1"/>
  <bookViews>
    <workbookView xWindow="0" yWindow="0" windowWidth="28800" windowHeight="10710"/>
  </bookViews>
  <sheets>
    <sheet name="Read Me" sheetId="1" r:id="rId1"/>
    <sheet name="Project Info" sheetId="9" r:id="rId2"/>
    <sheet name="Inputs" sheetId="3" r:id="rId3"/>
    <sheet name="GHG Summary" sheetId="2" r:id="rId4"/>
    <sheet name="Co-benefits Summary" sheetId="7" r:id="rId5"/>
  </sheets>
  <externalReferences>
    <externalReference r:id="rId6"/>
    <externalReference r:id="rId7"/>
    <externalReference r:id="rId8"/>
    <externalReference r:id="rId9"/>
    <externalReference r:id="rId10"/>
  </externalReferences>
  <definedNames>
    <definedName name="_Toc422922139" localSheetId="4">'Co-benefits Summary'!#REF!</definedName>
    <definedName name="_Toc422922139" localSheetId="3">'GHG Summary'!#REF!</definedName>
    <definedName name="_Toc422922139" localSheetId="2">Inputs!#REF!</definedName>
    <definedName name="_Toc422922139" localSheetId="0">'Read Me'!#REF!</definedName>
    <definedName name="_Toc422922140" localSheetId="4">'Co-benefits Summary'!#REF!</definedName>
    <definedName name="_Toc422922140" localSheetId="3">'GHG Summary'!#REF!</definedName>
    <definedName name="_Toc422922140" localSheetId="2">Inputs!#REF!</definedName>
    <definedName name="_Toc422922140" localSheetId="0">'Read Me'!#REF!</definedName>
    <definedName name="_Toc422922143" localSheetId="4">'Co-benefits Summary'!#REF!</definedName>
    <definedName name="_Toc422922143" localSheetId="3">'GHG Summary'!#REF!</definedName>
    <definedName name="_Toc422922143" localSheetId="2">Inputs!#REF!</definedName>
    <definedName name="_Toc422922143" localSheetId="0">'Read Me'!#REF!</definedName>
    <definedName name="acc">[1]Defaults!$I$2:$I$6</definedName>
    <definedName name="add">[2]Defaults!$Z$3:$Z$4</definedName>
    <definedName name="addghg">[2]Defaults!$Z$2:$Z$3</definedName>
    <definedName name="adjf">[1]Defaults!$H$2:$H$16</definedName>
    <definedName name="Affordability">'[3]Affordable Housing Inputs'!$C$25</definedName>
    <definedName name="AffordableDUs">'[3]Affordable Housing Inputs'!$C$16</definedName>
    <definedName name="AHDFuelReductions">'[3]Affordable Housing Inputs'!$I$18</definedName>
    <definedName name="AHDGHGReductions">'[3]Affordable Housing Inputs'!$I$13</definedName>
    <definedName name="AHDNOxReductions">'[3]Affordable Housing Inputs'!$I$15</definedName>
    <definedName name="AHDPM10Reductions">'[3]Affordable Housing Inputs'!$I$17</definedName>
    <definedName name="AHDPM2.5Reductions">'[3]Affordable Housing Inputs'!$I$16</definedName>
    <definedName name="AHDROGReductions">'[3]Affordable Housing Inputs'!$I$14</definedName>
    <definedName name="AHDVMTReductions">'[3]Affordable Housing Inputs'!$I$12</definedName>
    <definedName name="AHDYear1">'[3]Affordable Housing Inputs'!$C$12</definedName>
    <definedName name="AHSCFunds">'Project Info'!$C$16</definedName>
    <definedName name="airb" localSheetId="4">'[2]EF Default Tables'!#REF!</definedName>
    <definedName name="airb" localSheetId="2">'[2]EF Default Tables'!#REF!</definedName>
    <definedName name="airb">'[2]EF Default Tables'!#REF!</definedName>
    <definedName name="AnnualAvoidedVMT">'[3]Affordable Housing Inputs'!$F$33</definedName>
    <definedName name="AnnualkWh">'[3]Solar Photovoltaic Inputs'!$C$12</definedName>
    <definedName name="AttachmentA">[4]Sheet2!$A$3:$A$17</definedName>
    <definedName name="AttachmentB">[4]Sheet2!$A$20:$A$43</definedName>
    <definedName name="AvoidedVMT">'[3]Affordable Housing Inputs'!$F$34</definedName>
    <definedName name="basin">[2]Defaults!$D$2:$D$16</definedName>
    <definedName name="basinair" localSheetId="4">[2]Defaults!#REF!</definedName>
    <definedName name="basinair" localSheetId="2">[2]Defaults!#REF!</definedName>
    <definedName name="basinair">[2]Defaults!#REF!</definedName>
    <definedName name="BUST" localSheetId="4">#REF!</definedName>
    <definedName name="BUST" localSheetId="3">#REF!</definedName>
    <definedName name="BUST" localSheetId="2">#REF!</definedName>
    <definedName name="BUST" localSheetId="0">#REF!</definedName>
    <definedName name="BUST">#REF!</definedName>
    <definedName name="cab">[2]Defaults!$U$2:$U$3</definedName>
    <definedName name="CaleemodSum">'[1]CalEEMod Steps 4-6'!$D$49</definedName>
    <definedName name="cap">[2]Defaults!$H$10:$H$12</definedName>
    <definedName name="capital" localSheetId="4">[2]Defaults!#REF!</definedName>
    <definedName name="capital" localSheetId="2">[2]Defaults!#REF!</definedName>
    <definedName name="capital">[2]Defaults!#REF!</definedName>
    <definedName name="caps" localSheetId="4">'[2]EF Default Tables'!#REF!</definedName>
    <definedName name="caps" localSheetId="2">'[2]EF Default Tables'!#REF!</definedName>
    <definedName name="caps">'[2]EF Default Tables'!#REF!</definedName>
    <definedName name="captl" localSheetId="4">[2]Defaults!#REF!</definedName>
    <definedName name="captl" localSheetId="2">[2]Defaults!#REF!</definedName>
    <definedName name="captl">[2]Defaults!#REF!</definedName>
    <definedName name="CBD">'[3]Affordable Housing Inputs'!$C$21</definedName>
    <definedName name="clean">[2]Defaults!$H$8:$H$9</definedName>
    <definedName name="cnty">[1]Defaults!$C$2:$C$59</definedName>
    <definedName name="cntys">[2]Defaults!$C$2:$C$59</definedName>
    <definedName name="CommercialDailyTrips">'[3]Affordable Housing Inputs'!#REF!</definedName>
    <definedName name="CommercialOverallTrip">'[3]Affordable Housing Inputs'!#REF!</definedName>
    <definedName name="CommercialPrimaryTrip">'[3]Affordable Housing Inputs'!#REF!</definedName>
    <definedName name="CommercialUnmitigatedVMT">'[3]Affordable Housing Inputs'!#REF!</definedName>
    <definedName name="Counties">[3]!RuralTripLength[County]</definedName>
    <definedName name="County">'Project Info'!#REF!</definedName>
    <definedName name="cptl" localSheetId="4">[2]Defaults!#REF!</definedName>
    <definedName name="cptl" localSheetId="2">[2]Defaults!#REF!</definedName>
    <definedName name="cptl">[2]Defaults!#REF!</definedName>
    <definedName name="Cut_A_Way" localSheetId="4">#REF!</definedName>
    <definedName name="Cut_A_Way" localSheetId="2">#REF!</definedName>
    <definedName name="Cut_A_Way">#REF!</definedName>
    <definedName name="CY">[1]Defaults!$B$2:$B$37</definedName>
    <definedName name="DefaultParking">'[3]Affordable Housing Inputs'!$C$35</definedName>
    <definedName name="Density">'[3]Affordable Housing Inputs'!$C$17</definedName>
    <definedName name="DensityIncrease">'[3]Affordable Housing Inputs'!$C$26</definedName>
    <definedName name="Diesel" localSheetId="4">#REF!</definedName>
    <definedName name="Diesel" localSheetId="3">#REF!</definedName>
    <definedName name="Diesel" localSheetId="2">#REF!</definedName>
    <definedName name="Diesel" localSheetId="0">#REF!</definedName>
    <definedName name="Diesel">#REF!</definedName>
    <definedName name="DUs">'[3]Affordable Housing Inputs'!$C$15</definedName>
    <definedName name="DwellingType">'[3]Affordable Housing Inputs'!$C$13</definedName>
    <definedName name="ECY" localSheetId="4">'[2]EF Default Tables'!#REF!</definedName>
    <definedName name="ECY" localSheetId="2">'[2]EF Default Tables'!#REF!</definedName>
    <definedName name="ECY">'[2]EF Default Tables'!#REF!</definedName>
    <definedName name="Electric" localSheetId="4">#REF!</definedName>
    <definedName name="Electric" localSheetId="3">#REF!</definedName>
    <definedName name="Electric" localSheetId="2">#REF!</definedName>
    <definedName name="Electric" localSheetId="0">#REF!</definedName>
    <definedName name="Electric">#REF!</definedName>
    <definedName name="ElectricityCosts">[3]Costs!$L$16</definedName>
    <definedName name="ElectricityUse">'[3]Solar Photovoltaic Inputs'!$C$13</definedName>
    <definedName name="EMY">[1]Defaults!$A$2:$A$50</definedName>
    <definedName name="EnergyFuelCostSavings">[3]Costs!$L$19</definedName>
    <definedName name="Fare">'[3]Transit Inputs'!$B$21</definedName>
    <definedName name="Ferry" localSheetId="4">#REF!</definedName>
    <definedName name="Ferry" localSheetId="2">#REF!</definedName>
    <definedName name="Ferry">#REF!</definedName>
    <definedName name="FT" localSheetId="4">#REF!</definedName>
    <definedName name="FT" localSheetId="3">#REF!</definedName>
    <definedName name="FT" localSheetId="2">#REF!</definedName>
    <definedName name="FT" localSheetId="0">#REF!</definedName>
    <definedName name="FT">#REF!</definedName>
    <definedName name="Ftype" localSheetId="4">#REF!</definedName>
    <definedName name="Ftype" localSheetId="3">#REF!</definedName>
    <definedName name="Ftype" localSheetId="2">#REF!</definedName>
    <definedName name="Ftype" localSheetId="0">#REF!</definedName>
    <definedName name="Ftype">#REF!</definedName>
    <definedName name="fuel">[2]Defaults!$Y$2:$Y$10</definedName>
    <definedName name="Fuels" localSheetId="4">#REF!</definedName>
    <definedName name="Fuels" localSheetId="3">#REF!</definedName>
    <definedName name="Fuels" localSheetId="2">#REF!</definedName>
    <definedName name="Fuels" localSheetId="0">#REF!</definedName>
    <definedName name="Fuels">#REF!</definedName>
    <definedName name="FuelType" localSheetId="4">#REF!</definedName>
    <definedName name="FuelType" localSheetId="3">#REF!</definedName>
    <definedName name="FuelType" localSheetId="2">#REF!</definedName>
    <definedName name="FuelType" localSheetId="0">#REF!</definedName>
    <definedName name="FuelType">#REF!</definedName>
    <definedName name="Heavy_Rail" localSheetId="4">#REF!</definedName>
    <definedName name="Heavy_Rail" localSheetId="2">#REF!</definedName>
    <definedName name="Heavy_Rail">#REF!</definedName>
    <definedName name="Heavy_Rail_Car" localSheetId="4">#REF!</definedName>
    <definedName name="Heavy_Rail_Car" localSheetId="2">#REF!</definedName>
    <definedName name="Heavy_Rail_Car">#REF!</definedName>
    <definedName name="Hybrid">[2]Defaults!$W$2:$W$3</definedName>
    <definedName name="inex">[2]Defaults!$H$2:$H$4</definedName>
    <definedName name="lctopcy">[2]Defaults!$B$2:$B$37</definedName>
    <definedName name="LUIndex">'[3]Affordable Housing Inputs'!$C$29</definedName>
    <definedName name="LUT_1">'[3]Affordable Housing Inputs'!$F$12</definedName>
    <definedName name="LUT_3">'[3]Affordable Housing Inputs'!$F$13</definedName>
    <definedName name="LUT_4">'[3]Affordable Housing Inputs'!$F$14</definedName>
    <definedName name="LUT_6">'[3]Affordable Housing Inputs'!$F$15</definedName>
    <definedName name="LUTTotal">'[3]Affordable Housing Inputs'!$F$16</definedName>
    <definedName name="Methodologies">Inputs!$A$29:$A$37</definedName>
    <definedName name="mode">[1]Defaults!$E$48:$E$59</definedName>
    <definedName name="MUDev">'[3]Affordable Housing Inputs'!$C$18</definedName>
    <definedName name="MUPercent">'[3]Affordable Housing Inputs'!$C$27</definedName>
    <definedName name="MUSpace">'[3]Affordable Housing Inputs'!$C$20</definedName>
    <definedName name="MY" localSheetId="4">#REF!</definedName>
    <definedName name="MY" localSheetId="2">#REF!</definedName>
    <definedName name="MY">#REF!</definedName>
    <definedName name="new">[2]Defaults!$H$8</definedName>
    <definedName name="newpt">[2]Defaults!$E$2:$E$5</definedName>
    <definedName name="NMY">[2]Defaults!$A$12:$A$41</definedName>
    <definedName name="omy">[2]Defaults!$A$18:$A$60</definedName>
    <definedName name="OnStreetCost">'[3]Affordable Housing Inputs'!$C$34</definedName>
    <definedName name="oper" localSheetId="4">[2]Defaults!#REF!</definedName>
    <definedName name="oper" localSheetId="2">[2]Defaults!#REF!</definedName>
    <definedName name="oper">[2]Defaults!#REF!</definedName>
    <definedName name="Operations" localSheetId="4">#REF!</definedName>
    <definedName name="Operations" localSheetId="2">#REF!</definedName>
    <definedName name="Operations">#REF!</definedName>
    <definedName name="ops" localSheetId="4">'[2]EF Default Tables'!#REF!</definedName>
    <definedName name="ops" localSheetId="2">'[2]EF Default Tables'!#REF!</definedName>
    <definedName name="ops">'[2]EF Default Tables'!#REF!</definedName>
    <definedName name="opts" localSheetId="4">[2]Defaults!#REF!</definedName>
    <definedName name="opts" localSheetId="2">[2]Defaults!#REF!</definedName>
    <definedName name="opts">[2]Defaults!#REF!</definedName>
    <definedName name="OtherGGRFFunds">'Project Info'!#REF!</definedName>
    <definedName name="Over_Road_Coach" localSheetId="4">#REF!</definedName>
    <definedName name="Over_Road_Coach" localSheetId="2">#REF!</definedName>
    <definedName name="Over_Road_Coach">#REF!</definedName>
    <definedName name="ParkingReduction">'[3]Affordable Housing Inputs'!$C$36</definedName>
    <definedName name="ParkingSpaces">'[3]Affordable Housing Inputs'!$C$32</definedName>
    <definedName name="PDT_1">'[3]Affordable Housing Inputs'!$F$17</definedName>
    <definedName name="PDT_2">'[3]Affordable Housing Inputs'!$F$18</definedName>
    <definedName name="PDT_3">'[3]Affordable Housing Inputs'!$F$19</definedName>
    <definedName name="PDTTotal">'[3]Affordable Housing Inputs'!$F$20</definedName>
    <definedName name="PercentSubsidies">'[3]Affordable Housing Inputs'!$C$42</definedName>
    <definedName name="plist" localSheetId="4">'[2]EF Default Tables'!#REF!</definedName>
    <definedName name="plist" localSheetId="2">'[2]EF Default Tables'!#REF!</definedName>
    <definedName name="plist">'[2]EF Default Tables'!#REF!</definedName>
    <definedName name="_xlnm.Print_Area" localSheetId="4">'Co-benefits Summary'!$A$1:$Y$25</definedName>
    <definedName name="_xlnm.Print_Area" localSheetId="2">Inputs!$A$1:$AG$29</definedName>
    <definedName name="_xlnm.Print_Area" localSheetId="1">'Project Info'!$A$1:$C$22</definedName>
    <definedName name="_xlnm.Print_Area" localSheetId="0">'Read Me'!$A$1:$F$33</definedName>
    <definedName name="_xlnm.Print_Titles" localSheetId="0">'Read Me'!$2:$7</definedName>
    <definedName name="Project_Type" localSheetId="4">#REF!</definedName>
    <definedName name="Project_Type" localSheetId="2">#REF!</definedName>
    <definedName name="Project_Type">#REF!</definedName>
    <definedName name="ProjectAreaType">'Project Info'!#REF!</definedName>
    <definedName name="ProjectName">'Project Info'!$C$11</definedName>
    <definedName name="projlist" localSheetId="4">#REF!</definedName>
    <definedName name="projlist" localSheetId="2">#REF!</definedName>
    <definedName name="projlist">#REF!</definedName>
    <definedName name="ProjSetting">[1]Defaults!$K$7:$K$10</definedName>
    <definedName name="projt" localSheetId="4">'[2]EF Default Tables'!#REF!</definedName>
    <definedName name="projt" localSheetId="2">'[2]EF Default Tables'!#REF!</definedName>
    <definedName name="projt">'[2]EF Default Tables'!#REF!</definedName>
    <definedName name="ProjType">[1]Defaults!$K$2:$K$4</definedName>
    <definedName name="PRTYPE" localSheetId="4">#REF!</definedName>
    <definedName name="PRTYPE" localSheetId="3">#REF!</definedName>
    <definedName name="PRTYPE" localSheetId="2">#REF!</definedName>
    <definedName name="PRTYPE" localSheetId="0">#REF!</definedName>
    <definedName name="PRTYPE">#REF!</definedName>
    <definedName name="ptype" localSheetId="4">[1]Defaults!#REF!</definedName>
    <definedName name="ptype" localSheetId="2">[1]Defaults!#REF!</definedName>
    <definedName name="ptype">[1]Defaults!#REF!</definedName>
    <definedName name="ReductionsTotal">'[3]Affordable Housing Inputs'!$F$23</definedName>
    <definedName name="rep" localSheetId="4">[1]Defaults!#REF!</definedName>
    <definedName name="rep" localSheetId="3">[1]Defaults!#REF!</definedName>
    <definedName name="rep" localSheetId="2">[1]Defaults!#REF!</definedName>
    <definedName name="rep" localSheetId="0">[1]Defaults!#REF!</definedName>
    <definedName name="rep">[1]Defaults!#REF!</definedName>
    <definedName name="ResidentialDailyTrips">'[3]Affordable Housing Inputs'!$F$26</definedName>
    <definedName name="ResidentialOverallTrip">'[3]Affordable Housing Inputs'!$F$28</definedName>
    <definedName name="ResidentialPercent">'[3]Affordable Housing Inputs'!$C$28</definedName>
    <definedName name="ResidentialPrimaryTrip">'[3]Affordable Housing Inputs'!$F$27</definedName>
    <definedName name="ResidentialSpace">'[3]Affordable Housing Inputs'!$C$19</definedName>
    <definedName name="ResidentialType">'[3]Affordable Housing Inputs'!$C$24</definedName>
    <definedName name="ResidentialUnmitigatedVMT">'[3]Affordable Housing Inputs'!$F$29</definedName>
    <definedName name="SDT_2">'[3]Affordable Housing Inputs'!$F$21</definedName>
    <definedName name="serv">[2]Defaults!$H$5:$H$6</definedName>
    <definedName name="service">[2]Defaults!$S$2:$S$11</definedName>
    <definedName name="Setting">'[3]Affordable Housing Inputs'!$C$23</definedName>
    <definedName name="SolarGHG">'[3]Solar Photovoltaic Inputs'!$F$12</definedName>
    <definedName name="StatewideNOx">'[3]Solar Photovoltaic Inputs'!$F$14</definedName>
    <definedName name="StatewidePM2.5">'[3]Solar Photovoltaic Inputs'!$F$15</definedName>
    <definedName name="StatewideROG">'[3]Solar Photovoltaic Inputs'!$F$13</definedName>
    <definedName name="Stories">'[3]Affordable Housing Inputs'!$C$14</definedName>
    <definedName name="Subsidies">'[3]Affordable Housing Inputs'!$C$39</definedName>
    <definedName name="SubsidyDuration">'[3]Affordable Housing Inputs'!$C$41</definedName>
    <definedName name="SubsidyTotal">'[3]Affordable Housing Inputs'!$C$43</definedName>
    <definedName name="SubsidyValue">'[3]Affordable Housing Inputs'!$C$40</definedName>
    <definedName name="svtype" localSheetId="4">'[2]EF Default Tables'!#REF!</definedName>
    <definedName name="svtype" localSheetId="2">'[2]EF Default Tables'!#REF!</definedName>
    <definedName name="svtype">'[2]EF Default Tables'!#REF!</definedName>
    <definedName name="tac" localSheetId="4">'[2]EF Default Tables'!#REF!</definedName>
    <definedName name="tac" localSheetId="2">'[2]EF Default Tables'!#REF!</definedName>
    <definedName name="tac">'[2]EF Default Tables'!#REF!</definedName>
    <definedName name="TacSum">'[1]TAC Inputs'!$T$29</definedName>
    <definedName name="TFT">[1]Defaults!$E$13:$E$23</definedName>
    <definedName name="TotalFunds">'Project Info'!#REF!</definedName>
    <definedName name="TotalGHG">'[3]GHG Summary'!$C$15</definedName>
    <definedName name="TotalkWh">'[3]Solar Photovoltaic Inputs'!$C$14</definedName>
    <definedName name="TrafficCalming">'[3]Affordable Housing Inputs'!$C$22</definedName>
    <definedName name="Transit_Bus" localSheetId="4">#REF!</definedName>
    <definedName name="Transit_Bus" localSheetId="2">#REF!</definedName>
    <definedName name="Transit_Bus">#REF!</definedName>
    <definedName name="TransitTypes">'[3]Energy, Fuel, &amp; Travel Prices'!$A$9:$I$9</definedName>
    <definedName name="TransSub">[1]Defaults!$K$17:$K$21</definedName>
    <definedName name="TravelCostSavings">[3]Costs!$L$13</definedName>
    <definedName name="TRT_4">'[3]Affordable Housing Inputs'!$F$22</definedName>
    <definedName name="UnbundledCost">'[3]Affordable Housing Inputs'!$C$33</definedName>
    <definedName name="UnmitigatedVMT">'[3]Affordable Housing Inputs'!$F$30</definedName>
    <definedName name="upgrade" localSheetId="4">[1]Defaults!#REF!</definedName>
    <definedName name="upgrade" localSheetId="2">[1]Defaults!#REF!</definedName>
    <definedName name="upgrade">[1]Defaults!#REF!</definedName>
    <definedName name="upgrd" localSheetId="4">[1]Defaults!#REF!</definedName>
    <definedName name="upgrd" localSheetId="2">[1]Defaults!#REF!</definedName>
    <definedName name="upgrd">[1]Defaults!#REF!</definedName>
    <definedName name="Vehicle_Type" localSheetId="4">#REF!</definedName>
    <definedName name="Vehicle_Type" localSheetId="2">#REF!</definedName>
    <definedName name="Vehicle_Type">#REF!</definedName>
    <definedName name="vehtype">[2]Defaults!$T$2:$T$9</definedName>
    <definedName name="VRFuel">'[5]Valid Entries'!$F$4:$F$7</definedName>
    <definedName name="YesNo">[1]Defaults!$K$13:$K$14</definedName>
  </definedNames>
  <calcPr calcId="162913"/>
</workbook>
</file>

<file path=xl/calcChain.xml><?xml version="1.0" encoding="utf-8"?>
<calcChain xmlns="http://schemas.openxmlformats.org/spreadsheetml/2006/main">
  <c r="M19" i="7" l="1"/>
  <c r="N19" i="7"/>
  <c r="O19" i="7"/>
  <c r="P19" i="7"/>
  <c r="Q19" i="7"/>
  <c r="R19" i="7"/>
  <c r="S19" i="7"/>
  <c r="T19" i="7"/>
  <c r="U19" i="7"/>
  <c r="V19" i="7"/>
  <c r="W19" i="7"/>
  <c r="X19" i="7"/>
  <c r="Y19" i="7"/>
  <c r="Z19" i="7"/>
  <c r="AA19" i="7"/>
  <c r="AB19" i="7"/>
  <c r="AC19" i="7"/>
  <c r="AD19" i="7"/>
  <c r="AE19" i="7"/>
  <c r="AF19" i="7"/>
  <c r="K16" i="7"/>
  <c r="K12" i="7"/>
  <c r="H20" i="7"/>
  <c r="H19" i="7"/>
  <c r="H18" i="7"/>
  <c r="H15" i="7"/>
  <c r="H12" i="7"/>
  <c r="E20" i="7"/>
  <c r="E12" i="7"/>
  <c r="L19" i="7"/>
  <c r="J19" i="7"/>
  <c r="I19" i="7"/>
  <c r="D19" i="7"/>
  <c r="F19" i="7"/>
  <c r="G19" i="7"/>
  <c r="C19" i="7"/>
  <c r="B19" i="2"/>
  <c r="AU25" i="3"/>
  <c r="AU24" i="3"/>
  <c r="AU23" i="3"/>
  <c r="AU22" i="3"/>
  <c r="AU21" i="3"/>
  <c r="AU20" i="3"/>
  <c r="AU19" i="3"/>
  <c r="AU18" i="3"/>
  <c r="AU17" i="3"/>
  <c r="AU16" i="3"/>
  <c r="AU15" i="3"/>
  <c r="AU14" i="3"/>
  <c r="AU13" i="3"/>
  <c r="AR25" i="3"/>
  <c r="AR24" i="3"/>
  <c r="AR23" i="3"/>
  <c r="AR22" i="3"/>
  <c r="AR21" i="3"/>
  <c r="AR20" i="3"/>
  <c r="AR19" i="3"/>
  <c r="AR18" i="3"/>
  <c r="AR17" i="3"/>
  <c r="AR16" i="3"/>
  <c r="AR15" i="3"/>
  <c r="AR14" i="3"/>
  <c r="AR13" i="3"/>
  <c r="AO25" i="3"/>
  <c r="AO24" i="3"/>
  <c r="AO23" i="3"/>
  <c r="AO22" i="3"/>
  <c r="AO21" i="3"/>
  <c r="AO20" i="3"/>
  <c r="AO19" i="3"/>
  <c r="AO18" i="3"/>
  <c r="AO17" i="3"/>
  <c r="AO16" i="3"/>
  <c r="AO15" i="3"/>
  <c r="AO14" i="3"/>
  <c r="AO13" i="3"/>
  <c r="AL13" i="3"/>
  <c r="AL14" i="3"/>
  <c r="AL16" i="3"/>
  <c r="AL17" i="3"/>
  <c r="AL18" i="3"/>
  <c r="AL19" i="3"/>
  <c r="AL20" i="3"/>
  <c r="AL21" i="3"/>
  <c r="AL22" i="3"/>
  <c r="AL23" i="3"/>
  <c r="AL24" i="3"/>
  <c r="AL25" i="3"/>
  <c r="AK12" i="3"/>
  <c r="AK13" i="3"/>
  <c r="AK14" i="3"/>
  <c r="AK15" i="3"/>
  <c r="AK16" i="3"/>
  <c r="AK17" i="3"/>
  <c r="AK18" i="3"/>
  <c r="AK19" i="3"/>
  <c r="AK20" i="3"/>
  <c r="AK21" i="3"/>
  <c r="AK22" i="3"/>
  <c r="AK23" i="3"/>
  <c r="AK24" i="3"/>
  <c r="AK25" i="3"/>
  <c r="AM12" i="3"/>
  <c r="AM13" i="3"/>
  <c r="AM14" i="3"/>
  <c r="AM15" i="3"/>
  <c r="AM16" i="3"/>
  <c r="AM17" i="3"/>
  <c r="AP12" i="3"/>
  <c r="AQ12" i="3"/>
  <c r="AS12" i="3"/>
  <c r="AT12" i="3"/>
  <c r="AR12" i="3" s="1"/>
  <c r="H14" i="7" s="1"/>
  <c r="AV12" i="3"/>
  <c r="AW12" i="3"/>
  <c r="AX12" i="3"/>
  <c r="AY12" i="3"/>
  <c r="AZ12" i="3"/>
  <c r="BA12" i="3"/>
  <c r="BB12" i="3"/>
  <c r="AO12" i="3" l="1"/>
  <c r="E15" i="7" s="1"/>
  <c r="AU12" i="3"/>
  <c r="K15" i="7" s="1"/>
  <c r="H13" i="7"/>
  <c r="E19" i="7"/>
  <c r="B20" i="7"/>
  <c r="K20" i="7"/>
  <c r="K19" i="7"/>
  <c r="B19" i="7"/>
  <c r="B18" i="7"/>
  <c r="K18" i="7"/>
  <c r="E18" i="7"/>
  <c r="K17" i="7"/>
  <c r="H17" i="7"/>
  <c r="E17" i="7"/>
  <c r="B17" i="7"/>
  <c r="H16" i="7"/>
  <c r="B16" i="7"/>
  <c r="E16" i="7"/>
  <c r="B14" i="7"/>
  <c r="E14" i="7"/>
  <c r="K14" i="7"/>
  <c r="B8" i="7"/>
  <c r="B8" i="2"/>
  <c r="B8" i="3"/>
  <c r="E13" i="7" l="1"/>
  <c r="E21" i="7" s="1"/>
  <c r="K13" i="7"/>
  <c r="K21" i="7" s="1"/>
  <c r="H21" i="7"/>
  <c r="BL13" i="3"/>
  <c r="BP13" i="3"/>
  <c r="BP14" i="3"/>
  <c r="AF14" i="7" s="1"/>
  <c r="BP15" i="3"/>
  <c r="BP16" i="3"/>
  <c r="AF16" i="7" s="1"/>
  <c r="BP17" i="3"/>
  <c r="AF17" i="7" s="1"/>
  <c r="BP18" i="3"/>
  <c r="AF18" i="7" s="1"/>
  <c r="BP19" i="3"/>
  <c r="BP20" i="3"/>
  <c r="AF20" i="7" s="1"/>
  <c r="BP21" i="3"/>
  <c r="BP22" i="3"/>
  <c r="BP23" i="3"/>
  <c r="BP24" i="3"/>
  <c r="BP25" i="3"/>
  <c r="BP12" i="3"/>
  <c r="AF12" i="7" s="1"/>
  <c r="BO12" i="3"/>
  <c r="AE12" i="7" s="1"/>
  <c r="BO13" i="3"/>
  <c r="BO14" i="3"/>
  <c r="AE14" i="7" s="1"/>
  <c r="BO15" i="3"/>
  <c r="BO16" i="3"/>
  <c r="AE16" i="7" s="1"/>
  <c r="BO17" i="3"/>
  <c r="AE17" i="7" s="1"/>
  <c r="BO18" i="3"/>
  <c r="AE18" i="7" s="1"/>
  <c r="BO19" i="3"/>
  <c r="BO20" i="3"/>
  <c r="AE20" i="7" s="1"/>
  <c r="BO21" i="3"/>
  <c r="BO22" i="3"/>
  <c r="BO23" i="3"/>
  <c r="BO24" i="3"/>
  <c r="BO25" i="3"/>
  <c r="BN12" i="3"/>
  <c r="BN13" i="3"/>
  <c r="BN14" i="3"/>
  <c r="AD14" i="7" s="1"/>
  <c r="BN15" i="3"/>
  <c r="BN16" i="3"/>
  <c r="AD16" i="7" s="1"/>
  <c r="BN17" i="3"/>
  <c r="AD17" i="7" s="1"/>
  <c r="BN18" i="3"/>
  <c r="AD18" i="7" s="1"/>
  <c r="BN19" i="3"/>
  <c r="BN20" i="3"/>
  <c r="AD20" i="7" s="1"/>
  <c r="BN21" i="3"/>
  <c r="BN22" i="3"/>
  <c r="BN23" i="3"/>
  <c r="BN24" i="3"/>
  <c r="BN25" i="3"/>
  <c r="BM12" i="3"/>
  <c r="AC12" i="7" s="1"/>
  <c r="BM13" i="3"/>
  <c r="BM14" i="3"/>
  <c r="AC14" i="7" s="1"/>
  <c r="BM15" i="3"/>
  <c r="BM16" i="3"/>
  <c r="AC16" i="7" s="1"/>
  <c r="BM17" i="3"/>
  <c r="AC17" i="7" s="1"/>
  <c r="BM18" i="3"/>
  <c r="AC18" i="7" s="1"/>
  <c r="BM19" i="3"/>
  <c r="BM20" i="3"/>
  <c r="AC20" i="7" s="1"/>
  <c r="BM21" i="3"/>
  <c r="BM22" i="3"/>
  <c r="BM23" i="3"/>
  <c r="BM24" i="3"/>
  <c r="BM25" i="3"/>
  <c r="BL12" i="3"/>
  <c r="AB12" i="7" s="1"/>
  <c r="BL14" i="3"/>
  <c r="AB14" i="7" s="1"/>
  <c r="BL15" i="3"/>
  <c r="BL16" i="3"/>
  <c r="AB16" i="7" s="1"/>
  <c r="BL17" i="3"/>
  <c r="AB17" i="7" s="1"/>
  <c r="BL18" i="3"/>
  <c r="AB18" i="7" s="1"/>
  <c r="BL19" i="3"/>
  <c r="BL20" i="3"/>
  <c r="AB20" i="7" s="1"/>
  <c r="BL21" i="3"/>
  <c r="BL22" i="3"/>
  <c r="BL23" i="3"/>
  <c r="BL24" i="3"/>
  <c r="BL25" i="3"/>
  <c r="BK12" i="3"/>
  <c r="BK13" i="3"/>
  <c r="BK14" i="3"/>
  <c r="AA14" i="7" s="1"/>
  <c r="BK15" i="3"/>
  <c r="BK16" i="3"/>
  <c r="AA16" i="7" s="1"/>
  <c r="BK17" i="3"/>
  <c r="AA17" i="7" s="1"/>
  <c r="BK18" i="3"/>
  <c r="AA18" i="7" s="1"/>
  <c r="BK19" i="3"/>
  <c r="BK20" i="3"/>
  <c r="AA20" i="7" s="1"/>
  <c r="BK21" i="3"/>
  <c r="BK22" i="3"/>
  <c r="BK23" i="3"/>
  <c r="BK24" i="3"/>
  <c r="BK25" i="3"/>
  <c r="BJ12" i="3"/>
  <c r="BJ13" i="3"/>
  <c r="BJ14" i="3"/>
  <c r="Z14" i="7" s="1"/>
  <c r="BJ15" i="3"/>
  <c r="BJ16" i="3"/>
  <c r="Z16" i="7" s="1"/>
  <c r="BJ17" i="3"/>
  <c r="Z17" i="7" s="1"/>
  <c r="BJ18" i="3"/>
  <c r="Z18" i="7" s="1"/>
  <c r="BJ19" i="3"/>
  <c r="BJ20" i="3"/>
  <c r="Z20" i="7" s="1"/>
  <c r="BJ21" i="3"/>
  <c r="BJ22" i="3"/>
  <c r="BJ23" i="3"/>
  <c r="BJ24" i="3"/>
  <c r="BJ25" i="3"/>
  <c r="BI12" i="3"/>
  <c r="Y12" i="7" s="1"/>
  <c r="BI13" i="3"/>
  <c r="BI14" i="3"/>
  <c r="Y14" i="7" s="1"/>
  <c r="BI15" i="3"/>
  <c r="BI16" i="3"/>
  <c r="Y16" i="7" s="1"/>
  <c r="BI17" i="3"/>
  <c r="Y17" i="7" s="1"/>
  <c r="BI18" i="3"/>
  <c r="Y18" i="7" s="1"/>
  <c r="BI19" i="3"/>
  <c r="BI20" i="3"/>
  <c r="Y20" i="7" s="1"/>
  <c r="BI21" i="3"/>
  <c r="BI22" i="3"/>
  <c r="BI23" i="3"/>
  <c r="BI24" i="3"/>
  <c r="BI25" i="3"/>
  <c r="BH12" i="3"/>
  <c r="BH13" i="3"/>
  <c r="BH14" i="3"/>
  <c r="X14" i="7" s="1"/>
  <c r="BH15" i="3"/>
  <c r="BH16" i="3"/>
  <c r="X16" i="7" s="1"/>
  <c r="BH17" i="3"/>
  <c r="X17" i="7" s="1"/>
  <c r="BH18" i="3"/>
  <c r="X18" i="7" s="1"/>
  <c r="BH19" i="3"/>
  <c r="BH20" i="3"/>
  <c r="X20" i="7" s="1"/>
  <c r="BH21" i="3"/>
  <c r="BH22" i="3"/>
  <c r="BH23" i="3"/>
  <c r="BH24" i="3"/>
  <c r="BH25" i="3"/>
  <c r="BG12" i="3"/>
  <c r="BG13" i="3"/>
  <c r="BG14" i="3"/>
  <c r="W14" i="7" s="1"/>
  <c r="BG15" i="3"/>
  <c r="BG16" i="3"/>
  <c r="W16" i="7" s="1"/>
  <c r="BG17" i="3"/>
  <c r="W17" i="7" s="1"/>
  <c r="BG18" i="3"/>
  <c r="W18" i="7" s="1"/>
  <c r="BG19" i="3"/>
  <c r="BG20" i="3"/>
  <c r="W20" i="7" s="1"/>
  <c r="BG21" i="3"/>
  <c r="BG22" i="3"/>
  <c r="BG23" i="3"/>
  <c r="BG24" i="3"/>
  <c r="BG25" i="3"/>
  <c r="BF12" i="3"/>
  <c r="BF13" i="3"/>
  <c r="BF14" i="3"/>
  <c r="V14" i="7" s="1"/>
  <c r="BF15" i="3"/>
  <c r="BF16" i="3"/>
  <c r="V16" i="7" s="1"/>
  <c r="BF17" i="3"/>
  <c r="V17" i="7" s="1"/>
  <c r="BF18" i="3"/>
  <c r="V18" i="7" s="1"/>
  <c r="BF19" i="3"/>
  <c r="BF20" i="3"/>
  <c r="V20" i="7" s="1"/>
  <c r="BF21" i="3"/>
  <c r="BF22" i="3"/>
  <c r="BF23" i="3"/>
  <c r="BF24" i="3"/>
  <c r="BF25" i="3"/>
  <c r="BE12" i="3"/>
  <c r="U12" i="7" s="1"/>
  <c r="BE13" i="3"/>
  <c r="BE14" i="3"/>
  <c r="U14" i="7" s="1"/>
  <c r="BE15" i="3"/>
  <c r="BE16" i="3"/>
  <c r="U16" i="7" s="1"/>
  <c r="BE17" i="3"/>
  <c r="U17" i="7" s="1"/>
  <c r="BE18" i="3"/>
  <c r="U18" i="7" s="1"/>
  <c r="BE19" i="3"/>
  <c r="BE20" i="3"/>
  <c r="U20" i="7" s="1"/>
  <c r="BE21" i="3"/>
  <c r="BE22" i="3"/>
  <c r="BE23" i="3"/>
  <c r="BE24" i="3"/>
  <c r="BE25" i="3"/>
  <c r="BD12" i="3"/>
  <c r="BD13" i="3"/>
  <c r="BD14" i="3"/>
  <c r="T14" i="7" s="1"/>
  <c r="BD15" i="3"/>
  <c r="BD16" i="3"/>
  <c r="T16" i="7" s="1"/>
  <c r="BD17" i="3"/>
  <c r="T17" i="7" s="1"/>
  <c r="BD18" i="3"/>
  <c r="T18" i="7" s="1"/>
  <c r="BD19" i="3"/>
  <c r="BD20" i="3"/>
  <c r="T20" i="7" s="1"/>
  <c r="BD21" i="3"/>
  <c r="BD22" i="3"/>
  <c r="BD23" i="3"/>
  <c r="BD24" i="3"/>
  <c r="BD25" i="3"/>
  <c r="BC12" i="3"/>
  <c r="BC13" i="3"/>
  <c r="BC14" i="3"/>
  <c r="S14" i="7" s="1"/>
  <c r="BC15" i="3"/>
  <c r="BC16" i="3"/>
  <c r="S16" i="7" s="1"/>
  <c r="BC17" i="3"/>
  <c r="S17" i="7" s="1"/>
  <c r="BC18" i="3"/>
  <c r="S18" i="7" s="1"/>
  <c r="BC19" i="3"/>
  <c r="BC20" i="3"/>
  <c r="S20" i="7" s="1"/>
  <c r="BC21" i="3"/>
  <c r="BC22" i="3"/>
  <c r="BC23" i="3"/>
  <c r="BC24" i="3"/>
  <c r="BC25" i="3"/>
  <c r="BB13" i="3"/>
  <c r="R13" i="7" s="1"/>
  <c r="BB14" i="3"/>
  <c r="R14" i="7" s="1"/>
  <c r="BB15" i="3"/>
  <c r="R15" i="7" s="1"/>
  <c r="BB16" i="3"/>
  <c r="R16" i="7" s="1"/>
  <c r="BB17" i="3"/>
  <c r="R17" i="7" s="1"/>
  <c r="BB18" i="3"/>
  <c r="R18" i="7" s="1"/>
  <c r="BB19" i="3"/>
  <c r="BB20" i="3"/>
  <c r="R20" i="7" s="1"/>
  <c r="BB21" i="3"/>
  <c r="BB22" i="3"/>
  <c r="BB23" i="3"/>
  <c r="BB24" i="3"/>
  <c r="BB25" i="3"/>
  <c r="Q12" i="7"/>
  <c r="BA13" i="3"/>
  <c r="Q13" i="7" s="1"/>
  <c r="BA14" i="3"/>
  <c r="Q14" i="7" s="1"/>
  <c r="BA15" i="3"/>
  <c r="BA16" i="3"/>
  <c r="Q16" i="7" s="1"/>
  <c r="BA17" i="3"/>
  <c r="Q17" i="7" s="1"/>
  <c r="BA18" i="3"/>
  <c r="Q18" i="7" s="1"/>
  <c r="BA19" i="3"/>
  <c r="BA20" i="3"/>
  <c r="Q20" i="7" s="1"/>
  <c r="BA21" i="3"/>
  <c r="BA22" i="3"/>
  <c r="BA23" i="3"/>
  <c r="BA24" i="3"/>
  <c r="BA25" i="3"/>
  <c r="AZ13" i="3"/>
  <c r="P13" i="7" s="1"/>
  <c r="AZ14" i="3"/>
  <c r="P14" i="7" s="1"/>
  <c r="AZ15" i="3"/>
  <c r="AZ16" i="3"/>
  <c r="P16" i="7" s="1"/>
  <c r="AZ17" i="3"/>
  <c r="P17" i="7" s="1"/>
  <c r="AZ18" i="3"/>
  <c r="P18" i="7" s="1"/>
  <c r="AZ19" i="3"/>
  <c r="AZ20" i="3"/>
  <c r="P20" i="7" s="1"/>
  <c r="AZ21" i="3"/>
  <c r="AZ22" i="3"/>
  <c r="AZ23" i="3"/>
  <c r="AZ24" i="3"/>
  <c r="AZ25" i="3"/>
  <c r="AY13" i="3"/>
  <c r="O13" i="7" s="1"/>
  <c r="AY14" i="3"/>
  <c r="O14" i="7" s="1"/>
  <c r="AY15" i="3"/>
  <c r="AY16" i="3"/>
  <c r="O16" i="7" s="1"/>
  <c r="AY17" i="3"/>
  <c r="O17" i="7" s="1"/>
  <c r="AY18" i="3"/>
  <c r="O18" i="7" s="1"/>
  <c r="AY19" i="3"/>
  <c r="AY20" i="3"/>
  <c r="O20" i="7" s="1"/>
  <c r="AY21" i="3"/>
  <c r="AY22" i="3"/>
  <c r="AY23" i="3"/>
  <c r="AY24" i="3"/>
  <c r="AY25" i="3"/>
  <c r="AX13" i="3"/>
  <c r="N13" i="7" s="1"/>
  <c r="AX14" i="3"/>
  <c r="N14" i="7" s="1"/>
  <c r="AX15" i="3"/>
  <c r="N15" i="7" s="1"/>
  <c r="AX16" i="3"/>
  <c r="N16" i="7" s="1"/>
  <c r="AX17" i="3"/>
  <c r="N17" i="7" s="1"/>
  <c r="AX18" i="3"/>
  <c r="N18" i="7" s="1"/>
  <c r="AX19" i="3"/>
  <c r="AX20" i="3"/>
  <c r="N20" i="7" s="1"/>
  <c r="AX21" i="3"/>
  <c r="AX22" i="3"/>
  <c r="AX23" i="3"/>
  <c r="AX24" i="3"/>
  <c r="AX25" i="3"/>
  <c r="AW13" i="3"/>
  <c r="M13" i="7" s="1"/>
  <c r="AW14" i="3"/>
  <c r="M14" i="7" s="1"/>
  <c r="AW15" i="3"/>
  <c r="AW16" i="3"/>
  <c r="M16" i="7" s="1"/>
  <c r="AW17" i="3"/>
  <c r="M17" i="7" s="1"/>
  <c r="AW18" i="3"/>
  <c r="M18" i="7" s="1"/>
  <c r="AW19" i="3"/>
  <c r="AW20" i="3"/>
  <c r="M20" i="7" s="1"/>
  <c r="AW21" i="3"/>
  <c r="AW22" i="3"/>
  <c r="AW23" i="3"/>
  <c r="AW24" i="3"/>
  <c r="AW25" i="3"/>
  <c r="M12" i="7"/>
  <c r="AV13" i="3"/>
  <c r="L13" i="7" s="1"/>
  <c r="AV14" i="3"/>
  <c r="L14" i="7" s="1"/>
  <c r="AV15" i="3"/>
  <c r="AV16" i="3"/>
  <c r="L16" i="7" s="1"/>
  <c r="AV17" i="3"/>
  <c r="L17" i="7" s="1"/>
  <c r="AV18" i="3"/>
  <c r="L18" i="7" s="1"/>
  <c r="AV19" i="3"/>
  <c r="AV20" i="3"/>
  <c r="L20" i="7" s="1"/>
  <c r="AV21" i="3"/>
  <c r="AV22" i="3"/>
  <c r="AV23" i="3"/>
  <c r="AV24" i="3"/>
  <c r="AV25" i="3"/>
  <c r="AT13" i="3"/>
  <c r="J13" i="7" s="1"/>
  <c r="AT14" i="3"/>
  <c r="J14" i="7" s="1"/>
  <c r="AT15" i="3"/>
  <c r="AT16" i="3"/>
  <c r="J16" i="7" s="1"/>
  <c r="AT17" i="3"/>
  <c r="J17" i="7" s="1"/>
  <c r="AT18" i="3"/>
  <c r="J18" i="7" s="1"/>
  <c r="AT19" i="3"/>
  <c r="AT20" i="3"/>
  <c r="J20" i="7" s="1"/>
  <c r="AT21" i="3"/>
  <c r="AT22" i="3"/>
  <c r="AT23" i="3"/>
  <c r="AT24" i="3"/>
  <c r="AT25" i="3"/>
  <c r="AS13" i="3"/>
  <c r="I13" i="7" s="1"/>
  <c r="AS14" i="3"/>
  <c r="I14" i="7" s="1"/>
  <c r="AS15" i="3"/>
  <c r="I15" i="7" s="1"/>
  <c r="AS16" i="3"/>
  <c r="I16" i="7" s="1"/>
  <c r="AS17" i="3"/>
  <c r="I17" i="7" s="1"/>
  <c r="AS18" i="3"/>
  <c r="I18" i="7" s="1"/>
  <c r="AS19" i="3"/>
  <c r="AS20" i="3"/>
  <c r="I20" i="7" s="1"/>
  <c r="AS21" i="3"/>
  <c r="AS22" i="3"/>
  <c r="AS23" i="3"/>
  <c r="AS24" i="3"/>
  <c r="AS25" i="3"/>
  <c r="G12" i="7"/>
  <c r="AQ13" i="3"/>
  <c r="G13" i="7" s="1"/>
  <c r="AQ14" i="3"/>
  <c r="G14" i="7" s="1"/>
  <c r="AQ15" i="3"/>
  <c r="AQ16" i="3"/>
  <c r="G16" i="7" s="1"/>
  <c r="AQ17" i="3"/>
  <c r="G17" i="7" s="1"/>
  <c r="AQ18" i="3"/>
  <c r="G18" i="7" s="1"/>
  <c r="AQ19" i="3"/>
  <c r="AQ20" i="3"/>
  <c r="G20" i="7" s="1"/>
  <c r="AQ21" i="3"/>
  <c r="AQ22" i="3"/>
  <c r="AQ23" i="3"/>
  <c r="AQ24" i="3"/>
  <c r="AQ25" i="3"/>
  <c r="AP13" i="3"/>
  <c r="F13" i="7" s="1"/>
  <c r="AP14" i="3"/>
  <c r="F14" i="7" s="1"/>
  <c r="AP15" i="3"/>
  <c r="AP16" i="3"/>
  <c r="F16" i="7" s="1"/>
  <c r="AP17" i="3"/>
  <c r="F17" i="7" s="1"/>
  <c r="AP18" i="3"/>
  <c r="F18" i="7" s="1"/>
  <c r="AP19" i="3"/>
  <c r="AP20" i="3"/>
  <c r="F20" i="7" s="1"/>
  <c r="AP21" i="3"/>
  <c r="AP22" i="3"/>
  <c r="AP23" i="3"/>
  <c r="AP24" i="3"/>
  <c r="AP25" i="3"/>
  <c r="AN12" i="3"/>
  <c r="AL12" i="3" s="1"/>
  <c r="AN13" i="3"/>
  <c r="AN14" i="3"/>
  <c r="D14" i="7" s="1"/>
  <c r="AN15" i="3"/>
  <c r="AL15" i="3" s="1"/>
  <c r="B12" i="7" s="1"/>
  <c r="AN16" i="3"/>
  <c r="D16" i="7" s="1"/>
  <c r="AN17" i="3"/>
  <c r="D17" i="7" s="1"/>
  <c r="AN18" i="3"/>
  <c r="D18" i="7" s="1"/>
  <c r="AN19" i="3"/>
  <c r="AN20" i="3"/>
  <c r="D20" i="7" s="1"/>
  <c r="AN21" i="3"/>
  <c r="AN22" i="3"/>
  <c r="AN23" i="3"/>
  <c r="AN24" i="3"/>
  <c r="AN25" i="3"/>
  <c r="C13" i="7"/>
  <c r="C14" i="7"/>
  <c r="C16" i="7"/>
  <c r="C17" i="7"/>
  <c r="AM18" i="3"/>
  <c r="C18" i="7" s="1"/>
  <c r="AM19" i="3"/>
  <c r="AM20" i="3"/>
  <c r="C20" i="7" s="1"/>
  <c r="AM21" i="3"/>
  <c r="AM22" i="3"/>
  <c r="AM23" i="3"/>
  <c r="AM24" i="3"/>
  <c r="AM25" i="3"/>
  <c r="B12" i="2"/>
  <c r="B13" i="2"/>
  <c r="B14" i="2"/>
  <c r="B16" i="2"/>
  <c r="B17" i="2"/>
  <c r="B18" i="2"/>
  <c r="B20" i="2"/>
  <c r="B24" i="2"/>
  <c r="U13" i="7" l="1"/>
  <c r="S13" i="7"/>
  <c r="W13" i="7"/>
  <c r="AA13" i="7"/>
  <c r="Z13" i="7"/>
  <c r="Y13" i="7"/>
  <c r="V13" i="7"/>
  <c r="D13" i="7"/>
  <c r="T13" i="7"/>
  <c r="X13" i="7"/>
  <c r="AD13" i="7"/>
  <c r="AC13" i="7"/>
  <c r="B15" i="7"/>
  <c r="B13" i="7"/>
  <c r="B21" i="7" s="1"/>
  <c r="AF13" i="7"/>
  <c r="AE13" i="7"/>
  <c r="AB13" i="7"/>
  <c r="AD15" i="7"/>
  <c r="V15" i="7"/>
  <c r="Z15" i="7"/>
  <c r="L15" i="7"/>
  <c r="D15" i="7"/>
  <c r="J15" i="7"/>
  <c r="O15" i="7"/>
  <c r="S15" i="7"/>
  <c r="W15" i="7"/>
  <c r="AA15" i="7"/>
  <c r="C15" i="7"/>
  <c r="F15" i="7"/>
  <c r="P15" i="7"/>
  <c r="T15" i="7"/>
  <c r="X15" i="7"/>
  <c r="AB15" i="7"/>
  <c r="AB21" i="7" s="1"/>
  <c r="N12" i="7"/>
  <c r="AD12" i="7"/>
  <c r="F12" i="7"/>
  <c r="P12" i="7"/>
  <c r="T12" i="7"/>
  <c r="X12" i="7"/>
  <c r="AF15" i="7"/>
  <c r="AF21" i="7" s="1"/>
  <c r="D12" i="7"/>
  <c r="J12" i="7"/>
  <c r="O12" i="7"/>
  <c r="S12" i="7"/>
  <c r="W12" i="7"/>
  <c r="AA12" i="7"/>
  <c r="AC15" i="7"/>
  <c r="AE15" i="7"/>
  <c r="AE21" i="7" s="1"/>
  <c r="B15" i="2"/>
  <c r="G15" i="7"/>
  <c r="G21" i="7" s="1"/>
  <c r="M15" i="7"/>
  <c r="M21" i="7" s="1"/>
  <c r="Q15" i="7"/>
  <c r="U15" i="7"/>
  <c r="Y15" i="7"/>
  <c r="Y21" i="7" s="1"/>
  <c r="C12" i="7"/>
  <c r="I12" i="7"/>
  <c r="I21" i="7" s="1"/>
  <c r="L12" i="7"/>
  <c r="R12" i="7"/>
  <c r="V12" i="7"/>
  <c r="Z12" i="7"/>
  <c r="Z21" i="7" s="1"/>
  <c r="AD21" i="7" l="1"/>
  <c r="D21" i="7"/>
  <c r="V21" i="7"/>
  <c r="J21" i="7"/>
  <c r="W21" i="7"/>
  <c r="L21" i="7"/>
  <c r="AA21" i="7"/>
  <c r="X21" i="7"/>
  <c r="F21" i="7"/>
  <c r="AC21" i="7"/>
  <c r="B27" i="2" l="1"/>
  <c r="P21" i="7" l="1"/>
  <c r="Q21" i="7"/>
  <c r="O21" i="7"/>
  <c r="R21" i="7"/>
  <c r="N21" i="7"/>
  <c r="U21" i="7"/>
  <c r="T21" i="7"/>
  <c r="S21" i="7"/>
  <c r="C21" i="7"/>
  <c r="B23" i="2" l="1"/>
  <c r="B25" i="2" s="1"/>
</calcChain>
</file>

<file path=xl/sharedStrings.xml><?xml version="1.0" encoding="utf-8"?>
<sst xmlns="http://schemas.openxmlformats.org/spreadsheetml/2006/main" count="187" uniqueCount="116">
  <si>
    <t>California Air Resources Board</t>
  </si>
  <si>
    <t>GGRFProgram@arb.ca.gov</t>
  </si>
  <si>
    <t>Project Name:</t>
  </si>
  <si>
    <t>www.arb.ca.gov/auctionproceeds</t>
  </si>
  <si>
    <t>Transformative Climate Communities Program</t>
  </si>
  <si>
    <t>tccpubliccomments@sgc.ca.gov</t>
  </si>
  <si>
    <t>Benefits Calculator Tool for the</t>
  </si>
  <si>
    <t>California Climate Investments</t>
  </si>
  <si>
    <t>Quantifiable Project Category</t>
  </si>
  <si>
    <t>Affordable Housing and Transportation</t>
  </si>
  <si>
    <t>Transit</t>
  </si>
  <si>
    <t>Car Sharing and Mobility Enhancement</t>
  </si>
  <si>
    <t>Inputs Worksheet</t>
  </si>
  <si>
    <t>TCC GGRF Funds Requested
($)</t>
  </si>
  <si>
    <t>Net Density
(dwelling units/acre)</t>
  </si>
  <si>
    <t>Passenger VMT Reductions
(miles)</t>
  </si>
  <si>
    <t>Fossil Fuel Based Energy Use Reductions
(kWh)</t>
  </si>
  <si>
    <t>Fossil Fuel Based Energy Use Reductions
(therms)</t>
  </si>
  <si>
    <t>Renewable Energy Generated
(kWh)</t>
  </si>
  <si>
    <t>Edible Food Rescued &amp; Donated
(short tons)</t>
  </si>
  <si>
    <t>Trees Planted
(trees)</t>
  </si>
  <si>
    <t>GHG Summary Worksheet</t>
  </si>
  <si>
    <t>Co-benefits Summary Worksheet</t>
  </si>
  <si>
    <t>TCC GGRF Funds Requested for Quantifiable Projects ($)</t>
  </si>
  <si>
    <t>Total TCC GGRF Funds Requested ($)</t>
  </si>
  <si>
    <t>Material Diverted from Landfill
(short tons)</t>
  </si>
  <si>
    <t>Residential Energy Efficiency and Solar PV</t>
  </si>
  <si>
    <t>Water-Energy Efficiency</t>
  </si>
  <si>
    <t>Water Savings (gallons)</t>
  </si>
  <si>
    <t>Community Solar PV</t>
  </si>
  <si>
    <t>Waste Diversion of Recycled Fiber, Plastic and Glass</t>
  </si>
  <si>
    <t>Travel Cost Savings
($)</t>
  </si>
  <si>
    <t>Energy and Fuel Cost Savings
($)</t>
  </si>
  <si>
    <t>Local ROG Emission Reductions
(lbs)</t>
  </si>
  <si>
    <t>Local Diesel PM Emission Reductions
(lbs)</t>
  </si>
  <si>
    <t>Fossil Fuel Use Reductions
(gallons)</t>
  </si>
  <si>
    <t>Soil Benefit (acres)</t>
  </si>
  <si>
    <t>Renewable Fuel Generated
(gallons)</t>
  </si>
  <si>
    <t>Renewable Fuel Generated
(scf)</t>
  </si>
  <si>
    <t>Compost Production
(dry tons)</t>
  </si>
  <si>
    <t>Other GGRF Funds Requested
($)</t>
  </si>
  <si>
    <t>Other GGRF Funding Source (Program Name)</t>
  </si>
  <si>
    <t>Urban Greening</t>
  </si>
  <si>
    <t>Attributable Local ROG Emission Reductions
(lbs)</t>
  </si>
  <si>
    <t>Attributable Net Density
(dwelling units/acre)</t>
  </si>
  <si>
    <t>Attributable Passenger VMT Reductions
(miles)</t>
  </si>
  <si>
    <t>Attributale Fossil Fuel Use Reductions
(gallons)</t>
  </si>
  <si>
    <t>Attributable Fossil Fuel Based Energy Use Reductions
(kWh)</t>
  </si>
  <si>
    <t>Attributable Fossil Fuel Based Energy Use Reductions
(therms)</t>
  </si>
  <si>
    <t>Attributable Renewable Energy Generated
(kWh)</t>
  </si>
  <si>
    <t>Attributable Renewable Fuel Generated
(gallons)</t>
  </si>
  <si>
    <t>Attributable Renewable Fuel Generated
(scf)</t>
  </si>
  <si>
    <t>Attributable Water Savings (gallons)</t>
  </si>
  <si>
    <t>Attributable Material Diverted from Landfill
(short tons)</t>
  </si>
  <si>
    <t>Attributable Edible Food Rescued &amp; Donated
(short tons)</t>
  </si>
  <si>
    <t>Attributable Compost Production
(dry tons)</t>
  </si>
  <si>
    <t>Attributable Trees Planted
(trees)</t>
  </si>
  <si>
    <t>Attributable Soil Benefit (acres)</t>
  </si>
  <si>
    <t>Attributable Travel Cost Savings
($)</t>
  </si>
  <si>
    <t>Attributable Energy and Fuel Cost Savings
($)</t>
  </si>
  <si>
    <r>
      <t>Local NO</t>
    </r>
    <r>
      <rPr>
        <b/>
        <vertAlign val="subscript"/>
        <sz val="12"/>
        <rFont val="Avenir LT Std 55 Roman"/>
        <family val="2"/>
      </rPr>
      <t>X</t>
    </r>
    <r>
      <rPr>
        <b/>
        <sz val="12"/>
        <rFont val="Avenir LT Std 55 Roman"/>
        <family val="2"/>
      </rPr>
      <t xml:space="preserve"> Emission Reductions
(lbs)</t>
    </r>
  </si>
  <si>
    <r>
      <t>Fossil Fuel Use Reductions
(ft</t>
    </r>
    <r>
      <rPr>
        <b/>
        <vertAlign val="superscript"/>
        <sz val="12"/>
        <rFont val="Avenir LT Std 55 Roman"/>
        <family val="2"/>
      </rPr>
      <t>3</t>
    </r>
    <r>
      <rPr>
        <b/>
        <sz val="12"/>
        <rFont val="Avenir LT Std 55 Roman"/>
        <family val="2"/>
      </rPr>
      <t xml:space="preserve"> CNG)</t>
    </r>
  </si>
  <si>
    <r>
      <t>Fossil Fuel Use Reductions
(ft</t>
    </r>
    <r>
      <rPr>
        <b/>
        <vertAlign val="superscript"/>
        <sz val="12"/>
        <rFont val="Avenir LT Std 55 Roman"/>
        <family val="2"/>
      </rPr>
      <t>3</t>
    </r>
    <r>
      <rPr>
        <b/>
        <sz val="12"/>
        <rFont val="Avenir LT Std 55 Roman"/>
        <family val="2"/>
      </rPr>
      <t xml:space="preserve"> LNG)</t>
    </r>
  </si>
  <si>
    <r>
      <t>Attributable Local NO</t>
    </r>
    <r>
      <rPr>
        <b/>
        <vertAlign val="subscript"/>
        <sz val="12"/>
        <rFont val="Avenir LT Std 55 Roman"/>
        <family val="2"/>
      </rPr>
      <t>X</t>
    </r>
    <r>
      <rPr>
        <b/>
        <sz val="12"/>
        <rFont val="Avenir LT Std 55 Roman"/>
        <family val="2"/>
      </rPr>
      <t xml:space="preserve"> Emission Reductions
(lbs)</t>
    </r>
  </si>
  <si>
    <r>
      <t>Attributable Fossil Fuel Use Reductions
(ft</t>
    </r>
    <r>
      <rPr>
        <b/>
        <vertAlign val="superscript"/>
        <sz val="12"/>
        <rFont val="Avenir LT Std 55 Roman"/>
        <family val="2"/>
      </rPr>
      <t>3</t>
    </r>
    <r>
      <rPr>
        <b/>
        <sz val="12"/>
        <rFont val="Avenir LT Std 55 Roman"/>
        <family val="2"/>
      </rPr>
      <t xml:space="preserve"> CNG)</t>
    </r>
  </si>
  <si>
    <r>
      <t>Attributable Fossil Fuel Use Reductions
(ft</t>
    </r>
    <r>
      <rPr>
        <b/>
        <vertAlign val="superscript"/>
        <sz val="12"/>
        <rFont val="Avenir LT Std 55 Roman"/>
        <family val="2"/>
      </rPr>
      <t>3</t>
    </r>
    <r>
      <rPr>
        <b/>
        <sz val="12"/>
        <rFont val="Avenir LT Std 55 Roman"/>
        <family val="2"/>
      </rPr>
      <t xml:space="preserve"> LNG)</t>
    </r>
  </si>
  <si>
    <r>
      <t>Local PM</t>
    </r>
    <r>
      <rPr>
        <b/>
        <vertAlign val="subscript"/>
        <sz val="12"/>
        <rFont val="Avenir LT Std 55 Roman"/>
        <family val="2"/>
      </rPr>
      <t xml:space="preserve">2.5 </t>
    </r>
    <r>
      <rPr>
        <b/>
        <sz val="12"/>
        <rFont val="Avenir LT Std 55 Roman"/>
        <family val="2"/>
      </rPr>
      <t>Emission Reductions
(lbs)</t>
    </r>
  </si>
  <si>
    <t>More information:</t>
  </si>
  <si>
    <t> Questions on this Benefits Calculator Tool should be sent to:</t>
  </si>
  <si>
    <t xml:space="preserve"> For more information on CARB’s efforts to support implementation of California Climate Investments, see: </t>
  </si>
  <si>
    <t> Questions pertaining to the TCC Program should be sent to:</t>
  </si>
  <si>
    <t>Project Name</t>
  </si>
  <si>
    <t>Contact Name</t>
  </si>
  <si>
    <t>Contact Phone Number</t>
  </si>
  <si>
    <t>Contact Email</t>
  </si>
  <si>
    <t>Date Calculator Completed</t>
  </si>
  <si>
    <t>Key for Color-coded Fields</t>
  </si>
  <si>
    <t>Green</t>
  </si>
  <si>
    <t>Required input field</t>
  </si>
  <si>
    <t>Gray</t>
  </si>
  <si>
    <t>Output field / not modifiable</t>
  </si>
  <si>
    <t>Black</t>
  </si>
  <si>
    <t>Not applicable</t>
  </si>
  <si>
    <t>TCC technical assistance providers must enter basic project information in the table below before proceeding to the inputs tabs.</t>
  </si>
  <si>
    <t>Project Info</t>
  </si>
  <si>
    <t>About</t>
  </si>
  <si>
    <t>Organic Waste Diversion and Food Waste Prevention</t>
  </si>
  <si>
    <t>Source Reduction of Food Waste
(short tons)</t>
  </si>
  <si>
    <t>Attributable Source Reduction of Food Waste
(short tons)</t>
  </si>
  <si>
    <t>Methodologies</t>
  </si>
  <si>
    <r>
      <t>GHG Emission Reductions for Quantifiable Project Category
(MTCO</t>
    </r>
    <r>
      <rPr>
        <b/>
        <vertAlign val="subscript"/>
        <sz val="12"/>
        <rFont val="Avenir LT Std 55 Roman"/>
        <family val="2"/>
      </rPr>
      <t>2</t>
    </r>
    <r>
      <rPr>
        <b/>
        <sz val="12"/>
        <rFont val="Avenir LT Std 55 Roman"/>
        <family val="2"/>
      </rPr>
      <t>e)</t>
    </r>
  </si>
  <si>
    <r>
      <t>GHG Emission Reductions/TCC GGRF Funds Requested for Quantifiable Projects (MTCO</t>
    </r>
    <r>
      <rPr>
        <b/>
        <vertAlign val="subscript"/>
        <sz val="12"/>
        <rFont val="Avenir LT Std 55 Roman"/>
        <family val="2"/>
      </rPr>
      <t>2</t>
    </r>
    <r>
      <rPr>
        <b/>
        <sz val="12"/>
        <rFont val="Avenir LT Std 55 Roman"/>
        <family val="2"/>
      </rPr>
      <t>e/$)</t>
    </r>
  </si>
  <si>
    <r>
      <t>Total Attributable GHG Emission Reductions (MTCO</t>
    </r>
    <r>
      <rPr>
        <b/>
        <vertAlign val="subscript"/>
        <sz val="12"/>
        <rFont val="Avenir LT Std 55 Roman"/>
        <family val="2"/>
      </rPr>
      <t>2</t>
    </r>
    <r>
      <rPr>
        <b/>
        <sz val="12"/>
        <rFont val="Avenir LT Std 55 Roman"/>
        <family val="2"/>
      </rPr>
      <t>e)</t>
    </r>
  </si>
  <si>
    <r>
      <t>GHG Emission Reductions/Total TCC GGRF Funds Requested (MTCO</t>
    </r>
    <r>
      <rPr>
        <b/>
        <vertAlign val="subscript"/>
        <sz val="12"/>
        <rFont val="Avenir LT Std 55 Roman"/>
        <family val="2"/>
      </rPr>
      <t>2</t>
    </r>
    <r>
      <rPr>
        <b/>
        <sz val="12"/>
        <rFont val="Avenir LT Std 55 Roman"/>
        <family val="2"/>
      </rPr>
      <t>e/$)</t>
    </r>
  </si>
  <si>
    <t>Remote ROG Emission Reductions
(lbs)</t>
  </si>
  <si>
    <r>
      <t>Remote NO</t>
    </r>
    <r>
      <rPr>
        <b/>
        <vertAlign val="subscript"/>
        <sz val="12"/>
        <rFont val="Avenir LT Std 55 Roman"/>
        <family val="2"/>
      </rPr>
      <t>X</t>
    </r>
    <r>
      <rPr>
        <b/>
        <sz val="12"/>
        <rFont val="Avenir LT Std 55 Roman"/>
        <family val="2"/>
      </rPr>
      <t xml:space="preserve"> Emission Reductions
(lbs)</t>
    </r>
  </si>
  <si>
    <r>
      <t>Remote PM</t>
    </r>
    <r>
      <rPr>
        <b/>
        <vertAlign val="subscript"/>
        <sz val="12"/>
        <rFont val="Avenir LT Std 55 Roman"/>
        <family val="2"/>
      </rPr>
      <t xml:space="preserve">2.5 </t>
    </r>
    <r>
      <rPr>
        <b/>
        <sz val="12"/>
        <rFont val="Avenir LT Std 55 Roman"/>
        <family val="2"/>
      </rPr>
      <t>Emission Reductions
(lbs)</t>
    </r>
  </si>
  <si>
    <t>Remote Diesel PM Emission Reductions
(lbs)</t>
  </si>
  <si>
    <r>
      <t>GHG Emission Reductions 
(MTCO</t>
    </r>
    <r>
      <rPr>
        <b/>
        <vertAlign val="subscript"/>
        <sz val="12"/>
        <rFont val="Avenir LT Std 55 Roman"/>
        <family val="2"/>
      </rPr>
      <t>2</t>
    </r>
    <r>
      <rPr>
        <b/>
        <sz val="12"/>
        <rFont val="Avenir LT Std 55 Roman"/>
        <family val="2"/>
      </rPr>
      <t>e)</t>
    </r>
  </si>
  <si>
    <t>Total ROG Emission Reductions
(lbs)</t>
  </si>
  <si>
    <r>
      <t>Total NO</t>
    </r>
    <r>
      <rPr>
        <b/>
        <vertAlign val="subscript"/>
        <sz val="12"/>
        <rFont val="Avenir LT Std 55 Roman"/>
        <family val="2"/>
      </rPr>
      <t>X</t>
    </r>
    <r>
      <rPr>
        <b/>
        <sz val="12"/>
        <rFont val="Avenir LT Std 55 Roman"/>
        <family val="2"/>
      </rPr>
      <t xml:space="preserve"> Emission Reductions
(lbs)</t>
    </r>
  </si>
  <si>
    <t>Total Diesel PM Emission Reductions
(lbs)</t>
  </si>
  <si>
    <t>Attributable Remote ROG Emission Reductions
(lbs)</t>
  </si>
  <si>
    <r>
      <t>Attributable Remote NO</t>
    </r>
    <r>
      <rPr>
        <b/>
        <vertAlign val="subscript"/>
        <sz val="12"/>
        <rFont val="Avenir LT Std 55 Roman"/>
        <family val="2"/>
      </rPr>
      <t>X</t>
    </r>
    <r>
      <rPr>
        <b/>
        <sz val="12"/>
        <rFont val="Avenir LT Std 55 Roman"/>
        <family val="2"/>
      </rPr>
      <t xml:space="preserve"> Emission Reductions
(lbs)</t>
    </r>
  </si>
  <si>
    <t>Attributable Local Diesel PM Emission Reductions
(lbs)</t>
  </si>
  <si>
    <t>Attributable Remote Diesel PM Emission Reductions
(lbs)</t>
  </si>
  <si>
    <t>Attributable Total Diesel PM Emission Reductions
(lbs)</t>
  </si>
  <si>
    <r>
      <t>Attributable Local PM</t>
    </r>
    <r>
      <rPr>
        <b/>
        <vertAlign val="subscript"/>
        <sz val="12"/>
        <rFont val="Avenir LT Std 55 Roman"/>
        <family val="2"/>
      </rPr>
      <t xml:space="preserve">2.5 </t>
    </r>
    <r>
      <rPr>
        <b/>
        <sz val="12"/>
        <rFont val="Avenir LT Std 55 Roman"/>
        <family val="2"/>
      </rPr>
      <t>Emission Reductions
(lbs)</t>
    </r>
  </si>
  <si>
    <r>
      <t>Attributable Remote PM</t>
    </r>
    <r>
      <rPr>
        <b/>
        <vertAlign val="subscript"/>
        <sz val="12"/>
        <rFont val="Avenir LT Std 55 Roman"/>
        <family val="2"/>
      </rPr>
      <t xml:space="preserve">2.5 </t>
    </r>
    <r>
      <rPr>
        <b/>
        <sz val="12"/>
        <rFont val="Avenir LT Std 55 Roman"/>
        <family val="2"/>
      </rPr>
      <t>Emission Reductions
(lbs)</t>
    </r>
  </si>
  <si>
    <r>
      <t>Attributable Total PM</t>
    </r>
    <r>
      <rPr>
        <b/>
        <vertAlign val="subscript"/>
        <sz val="12"/>
        <rFont val="Avenir LT Std 55 Roman"/>
        <family val="2"/>
      </rPr>
      <t xml:space="preserve">2.5 </t>
    </r>
    <r>
      <rPr>
        <b/>
        <sz val="12"/>
        <rFont val="Avenir LT Std 55 Roman"/>
        <family val="2"/>
      </rPr>
      <t>Emission Reductions
(lbs)</t>
    </r>
  </si>
  <si>
    <r>
      <t>Attributable Total NO</t>
    </r>
    <r>
      <rPr>
        <b/>
        <vertAlign val="subscript"/>
        <sz val="12"/>
        <rFont val="Avenir LT Std 55 Roman"/>
        <family val="2"/>
      </rPr>
      <t>X</t>
    </r>
    <r>
      <rPr>
        <b/>
        <sz val="12"/>
        <rFont val="Avenir LT Std 55 Roman"/>
        <family val="2"/>
      </rPr>
      <t xml:space="preserve"> Emission Reductions
(lbs)</t>
    </r>
  </si>
  <si>
    <t>Attributable Total ROG Emission Reductions
(lbs)</t>
  </si>
  <si>
    <r>
      <t>Attributable GHG Emission Reductions
(MTCO</t>
    </r>
    <r>
      <rPr>
        <b/>
        <vertAlign val="subscript"/>
        <sz val="12"/>
        <rFont val="Avenir LT Std 55 Roman"/>
        <family val="2"/>
      </rPr>
      <t>2</t>
    </r>
    <r>
      <rPr>
        <b/>
        <sz val="12"/>
        <rFont val="Avenir LT Std 55 Roman"/>
        <family val="2"/>
      </rPr>
      <t>e)</t>
    </r>
  </si>
  <si>
    <r>
      <t>Total PM</t>
    </r>
    <r>
      <rPr>
        <b/>
        <vertAlign val="subscript"/>
        <sz val="12"/>
        <rFont val="Avenir LT Std 55 Roman"/>
        <family val="2"/>
      </rPr>
      <t xml:space="preserve">2.5 </t>
    </r>
    <r>
      <rPr>
        <b/>
        <sz val="12"/>
        <rFont val="Avenir LT Std 55 Roman"/>
        <family val="2"/>
      </rPr>
      <t>Emission Reductions
(lbs)</t>
    </r>
  </si>
  <si>
    <t>Totals</t>
  </si>
  <si>
    <r>
      <t xml:space="preserve">For the Strategic Growth Council (SGC) TCC Program, CARB staff developed this TCC Benefits Calculator Tool to estimate the net GHG benefit and selected co-benefits of all quantifiable projects proposed.  Data inputs for this TCC Benefits Calculator Tool are obtained from the other applicable CARB quantification methodologies and tools based on the quantifiable project category.  A list of quantifiable projects and links to the appropriate quantification methodologies and tools is provided in Table 1 of the TCC Quantification Methodology.  This Benefits Calculator Tool is available for download at:  
</t>
    </r>
    <r>
      <rPr>
        <u/>
        <sz val="12"/>
        <color rgb="FF0000FF"/>
        <rFont val="Avenir LT Std 55 Roman"/>
        <family val="2"/>
      </rPr>
      <t>www.arb.ca.gov/cci-resources</t>
    </r>
    <r>
      <rPr>
        <sz val="12"/>
        <color rgb="FF0000FF"/>
        <rFont val="Avenir LT Std 55 Roman"/>
        <family val="2"/>
      </rPr>
      <t xml:space="preserve">
</t>
    </r>
    <r>
      <rPr>
        <sz val="12"/>
        <rFont val="Avenir LT Std 55 Roman"/>
        <family val="2"/>
      </rPr>
      <t xml:space="preserve">
CARB released the Draft TCC Benefits Calculator Tool and Draft TCC Quantification Methodology for public comment in September 2019.  This Final TCC Benefits Calculator Tool and accompanying Final TCC Quantification Methodology have been updated to address public comments, where appropriate, and for consistency with updates to the TCC Guidelines.
Applicants may propose more than one project in any given project category.  Most CARB quantification methodologies and accompanying tools allow for more than one individual project to be entered.  After estimating the benefits for each quantifiable project using the applicable CARB quantification methodologies, users will enter the estimated GHG emission reductions, co-benefits, and GGRF funding requested into the TCC Benefits Calculator Tool.  If there are multiple quantifiable projects within a single project category, enter information from those quantifiable projects as a single line item in this TCC Benefits Calculator Tool.  However, if a TCC proposal includes more than one housing development, technical assistance providers must complete the Affordable Housing and Sustainable Communities Quantification Methodology for each development separately and enter GHG emission reductions, co-benefits, and GGRF funding requested for each development as separate line items in the TCC Benefits Calculator Tool.
This Excel file must be submitted with other documentation requirements.  Please use the following file naming convention:  “[Project Name]_TCC Calc” not to exceed 20 characters.  Project names may be abbreviated.  For example, if the project name is “Transform the Central Valley,” the file name may be “TransformValley_Calc.”    Additional documentation will be necessary to substantiate the inputs to this file.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</si>
</sst>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quot;$&quot;#,##0"/>
    <numFmt numFmtId="165" formatCode="#,##0.000000_);\(#,##0.000000\)"/>
  </numFmts>
  <fonts count="40">
    <font>
      <sz val="10"/>
      <name val="Arial"/>
    </font>
    <font>
      <sz val="12"/>
      <color theme="1"/>
      <name val="Avenir LT Std 55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theme="10"/>
      <name val="Arial"/>
      <family val="2"/>
    </font>
    <font>
      <sz val="10"/>
      <name val="Arial"/>
      <family val="2"/>
    </font>
    <font>
      <u/>
      <sz val="10"/>
      <color indexed="12"/>
      <name val="Arial"/>
      <family val="2"/>
    </font>
    <font>
      <u/>
      <sz val="11"/>
      <color theme="10"/>
      <name val="Calibri"/>
      <family val="2"/>
      <scheme val="minor"/>
    </font>
    <font>
      <sz val="10"/>
      <name val="Geneva"/>
    </font>
    <font>
      <sz val="10"/>
      <name val="MS Sans Serif"/>
      <family val="2"/>
    </font>
    <font>
      <b/>
      <sz val="9"/>
      <color indexed="8"/>
      <name val="Tahoma"/>
      <family val="2"/>
    </font>
    <font>
      <sz val="11"/>
      <color rgb="FF006100"/>
      <name val="Calibri"/>
      <family val="2"/>
      <scheme val="minor"/>
    </font>
    <font>
      <sz val="10"/>
      <name val="Arial"/>
      <family val="2"/>
    </font>
    <font>
      <b/>
      <sz val="16"/>
      <name val="Avenir LT Std 55 Roman"/>
      <family val="2"/>
    </font>
    <font>
      <sz val="16"/>
      <name val="Avenir LT Std 55 Roman"/>
      <family val="2"/>
    </font>
    <font>
      <b/>
      <sz val="16"/>
      <color theme="1"/>
      <name val="Avenir LT Std 55 Roman"/>
      <family val="2"/>
    </font>
    <font>
      <sz val="10"/>
      <name val="Avenir LT Std 55 Roman"/>
      <family val="2"/>
    </font>
    <font>
      <b/>
      <sz val="14"/>
      <color theme="1" tint="0.499984740745262"/>
      <name val="Avenir LT Std 55 Roman"/>
      <family val="2"/>
    </font>
    <font>
      <b/>
      <sz val="14"/>
      <color theme="1"/>
      <name val="Avenir LT Std 55 Roman"/>
      <family val="2"/>
    </font>
    <font>
      <b/>
      <sz val="12"/>
      <color theme="1"/>
      <name val="Avenir LT Std 55 Roman"/>
      <family val="2"/>
    </font>
    <font>
      <sz val="12"/>
      <name val="Avenir LT Std 55 Roman"/>
      <family val="2"/>
    </font>
    <font>
      <sz val="11"/>
      <name val="Avenir LT Std 55 Roman"/>
      <family val="2"/>
    </font>
    <font>
      <b/>
      <sz val="12"/>
      <color rgb="FFFF0000"/>
      <name val="Avenir LT Std 55 Roman"/>
      <family val="2"/>
    </font>
    <font>
      <b/>
      <sz val="14"/>
      <name val="Avenir LT Std 55 Roman"/>
      <family val="2"/>
    </font>
    <font>
      <b/>
      <sz val="12"/>
      <name val="Avenir LT Std 55 Roman"/>
      <family val="2"/>
    </font>
    <font>
      <b/>
      <vertAlign val="subscript"/>
      <sz val="12"/>
      <name val="Avenir LT Std 55 Roman"/>
      <family val="2"/>
    </font>
    <font>
      <b/>
      <vertAlign val="superscript"/>
      <sz val="12"/>
      <name val="Avenir LT Std 55 Roman"/>
      <family val="2"/>
    </font>
    <font>
      <b/>
      <sz val="12"/>
      <color theme="1" tint="0.499984740745262"/>
      <name val="Avenir LT Std 55 Roman"/>
      <family val="2"/>
    </font>
    <font>
      <u/>
      <sz val="12"/>
      <color theme="10"/>
      <name val="Avenir LT Std 55 Roman"/>
      <family val="2"/>
    </font>
    <font>
      <sz val="11"/>
      <color theme="1"/>
      <name val="Avenir LT Std 55 Roman"/>
      <family val="2"/>
    </font>
    <font>
      <sz val="12"/>
      <color rgb="FFFF0000"/>
      <name val="Avenir LT Std 55 Roman"/>
      <family val="2"/>
    </font>
    <font>
      <u/>
      <sz val="11"/>
      <color theme="10"/>
      <name val="Avenir LT Std 55 Roman"/>
      <family val="2"/>
    </font>
    <font>
      <sz val="12"/>
      <color theme="1"/>
      <name val="Avenir LT Std 55 Roman"/>
      <family val="2"/>
    </font>
    <font>
      <u/>
      <sz val="12"/>
      <color indexed="12"/>
      <name val="Avenir LT Std 55 Roman"/>
      <family val="2"/>
    </font>
    <font>
      <sz val="12"/>
      <color theme="0"/>
      <name val="Avenir LT Std 55 Roman"/>
      <family val="2"/>
    </font>
    <font>
      <u/>
      <sz val="12"/>
      <color rgb="FF0000FF"/>
      <name val="Avenir LT Std 55 Roman"/>
      <family val="2"/>
    </font>
    <font>
      <sz val="12"/>
      <color rgb="FF0000FF"/>
      <name val="Avenir LT Std 55 Roman"/>
      <family val="2"/>
    </font>
  </fonts>
  <fills count="2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rgb="FFC6EFCE"/>
      </patternFill>
    </fill>
    <fill>
      <patternFill patternType="solid">
        <fgColor theme="1" tint="0.14999847407452621"/>
        <bgColor indexed="64"/>
      </patternFill>
    </fill>
    <fill>
      <patternFill patternType="solid">
        <fgColor theme="0"/>
        <bgColor indexed="64"/>
      </patternFill>
    </fill>
    <fill>
      <patternFill patternType="solid">
        <fgColor theme="2" tint="-0.89999084444715716"/>
        <bgColor indexed="64"/>
      </patternFill>
    </fill>
    <fill>
      <patternFill patternType="solid">
        <fgColor theme="6" tint="0.79998168889431442"/>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515">
    <xf numFmtId="0" fontId="0" fillId="0" borderId="0"/>
    <xf numFmtId="0" fontId="6" fillId="0" borderId="0"/>
    <xf numFmtId="0" fontId="7" fillId="0" borderId="0" applyNumberForma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 fillId="0" borderId="2" applyNumberFormat="0" applyFill="0" applyProtection="0">
      <alignment horizontal="left"/>
    </xf>
    <xf numFmtId="0" fontId="10" fillId="0" borderId="0" applyNumberForma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1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13" fillId="16" borderId="3">
      <alignment vertical="center"/>
    </xf>
    <xf numFmtId="9" fontId="8" fillId="0" borderId="0" applyFont="0" applyFill="0" applyBorder="0" applyAlignment="0" applyProtection="0"/>
    <xf numFmtId="0" fontId="14" fillId="18" borderId="0" applyNumberFormat="0" applyBorder="0" applyAlignment="0" applyProtection="0"/>
    <xf numFmtId="44" fontId="15" fillId="0" borderId="0" applyFont="0" applyFill="0" applyBorder="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4" fillId="0" borderId="0"/>
    <xf numFmtId="0" fontId="3" fillId="0" borderId="0"/>
    <xf numFmtId="0" fontId="8" fillId="0" borderId="0"/>
    <xf numFmtId="0" fontId="2" fillId="0" borderId="0"/>
  </cellStyleXfs>
  <cellXfs count="120">
    <xf numFmtId="0" fontId="0" fillId="0" borderId="0" xfId="0"/>
    <xf numFmtId="0" fontId="16" fillId="0" borderId="0" xfId="1" applyFont="1" applyAlignment="1" applyProtection="1">
      <alignment horizontal="center"/>
    </xf>
    <xf numFmtId="0" fontId="17" fillId="0" borderId="0" xfId="0" applyFont="1" applyFill="1" applyBorder="1" applyProtection="1"/>
    <xf numFmtId="0" fontId="18" fillId="0" borderId="0" xfId="1" applyFont="1" applyAlignment="1" applyProtection="1">
      <alignment horizontal="center"/>
    </xf>
    <xf numFmtId="0" fontId="16" fillId="0" borderId="0" xfId="0" applyFont="1" applyFill="1" applyBorder="1" applyAlignment="1" applyProtection="1">
      <alignment horizontal="center"/>
    </xf>
    <xf numFmtId="0" fontId="16" fillId="0" borderId="0" xfId="1" applyFont="1" applyAlignment="1" applyProtection="1">
      <alignment horizontal="center" vertical="center"/>
    </xf>
    <xf numFmtId="0" fontId="17" fillId="0" borderId="0" xfId="0" applyFont="1" applyFill="1" applyBorder="1" applyAlignment="1" applyProtection="1">
      <alignment vertical="center"/>
    </xf>
    <xf numFmtId="0" fontId="18" fillId="0" borderId="0" xfId="1" applyFont="1" applyAlignment="1" applyProtection="1">
      <alignment horizontal="center" vertical="center"/>
    </xf>
    <xf numFmtId="0" fontId="16" fillId="0" borderId="0" xfId="0" applyFont="1" applyFill="1" applyBorder="1" applyAlignment="1" applyProtection="1">
      <alignment horizontal="center" vertical="center"/>
    </xf>
    <xf numFmtId="0" fontId="19" fillId="0" borderId="0" xfId="0" applyFont="1" applyFill="1" applyBorder="1" applyAlignment="1" applyProtection="1">
      <alignment vertical="center"/>
    </xf>
    <xf numFmtId="0" fontId="20" fillId="0" borderId="0" xfId="1" applyFont="1" applyAlignment="1" applyProtection="1">
      <alignment vertical="center"/>
    </xf>
    <xf numFmtId="0" fontId="21" fillId="0" borderId="0" xfId="1" applyFont="1" applyAlignment="1" applyProtection="1">
      <alignment vertical="center"/>
    </xf>
    <xf numFmtId="0" fontId="21" fillId="0" borderId="0" xfId="1" applyFont="1" applyAlignment="1" applyProtection="1">
      <alignment horizontal="center" vertical="center"/>
    </xf>
    <xf numFmtId="0" fontId="22" fillId="0" borderId="2" xfId="0" applyFont="1" applyBorder="1" applyAlignment="1" applyProtection="1">
      <alignment vertical="center"/>
    </xf>
    <xf numFmtId="0" fontId="23"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horizontal="left" vertical="center"/>
    </xf>
    <xf numFmtId="0" fontId="24" fillId="0" borderId="0" xfId="0" applyNumberFormat="1" applyFont="1" applyFill="1" applyBorder="1" applyAlignment="1" applyProtection="1">
      <alignment vertical="center"/>
    </xf>
    <xf numFmtId="0" fontId="23" fillId="0" borderId="0" xfId="0" applyFont="1" applyFill="1" applyBorder="1" applyAlignment="1" applyProtection="1">
      <alignment vertical="center"/>
    </xf>
    <xf numFmtId="0" fontId="25" fillId="0" borderId="0" xfId="0" applyFont="1" applyFill="1" applyBorder="1" applyAlignment="1" applyProtection="1">
      <alignment vertical="center"/>
    </xf>
    <xf numFmtId="49" fontId="19" fillId="0" borderId="0" xfId="0" applyNumberFormat="1" applyFont="1" applyFill="1" applyBorder="1" applyAlignment="1" applyProtection="1">
      <alignment vertical="center"/>
    </xf>
    <xf numFmtId="0" fontId="26" fillId="0" borderId="0" xfId="0" applyFont="1" applyFill="1" applyBorder="1" applyAlignment="1" applyProtection="1">
      <alignment vertical="center"/>
    </xf>
    <xf numFmtId="0" fontId="19" fillId="0" borderId="0" xfId="0" applyFont="1" applyProtection="1"/>
    <xf numFmtId="164" fontId="23" fillId="19" borderId="2" xfId="0" applyNumberFormat="1" applyFont="1" applyFill="1" applyBorder="1" applyAlignment="1" applyProtection="1">
      <alignment horizontal="center" vertical="center"/>
      <protection locked="0"/>
    </xf>
    <xf numFmtId="3" fontId="23" fillId="19" borderId="2" xfId="0" applyNumberFormat="1" applyFont="1" applyFill="1" applyBorder="1" applyAlignment="1" applyProtection="1">
      <alignment horizontal="center" vertical="center"/>
      <protection locked="0"/>
    </xf>
    <xf numFmtId="3" fontId="23" fillId="19" borderId="2" xfId="0" applyNumberFormat="1" applyFont="1" applyFill="1" applyBorder="1" applyAlignment="1" applyProtection="1">
      <alignment horizontal="center" vertical="center" wrapText="1"/>
      <protection locked="0"/>
    </xf>
    <xf numFmtId="3" fontId="23" fillId="19" borderId="2" xfId="0" applyNumberFormat="1" applyFont="1" applyFill="1" applyBorder="1" applyAlignment="1" applyProtection="1">
      <alignment horizontal="center" vertical="center"/>
    </xf>
    <xf numFmtId="3" fontId="23" fillId="19" borderId="2" xfId="0" applyNumberFormat="1" applyFont="1" applyFill="1" applyBorder="1" applyAlignment="1" applyProtection="1">
      <alignment horizontal="center" vertical="center" wrapText="1"/>
    </xf>
    <xf numFmtId="0" fontId="19" fillId="0" borderId="0" xfId="0" applyFont="1" applyFill="1" applyBorder="1" applyProtection="1"/>
    <xf numFmtId="0" fontId="26" fillId="0" borderId="0" xfId="1" applyFont="1" applyAlignment="1" applyProtection="1">
      <alignment horizontal="center" vertical="center"/>
    </xf>
    <xf numFmtId="0" fontId="26" fillId="0" borderId="0" xfId="0" applyFont="1" applyFill="1" applyBorder="1" applyAlignment="1" applyProtection="1">
      <alignment horizontal="center" vertical="center"/>
    </xf>
    <xf numFmtId="1" fontId="23" fillId="0" borderId="0" xfId="0" applyNumberFormat="1" applyFont="1" applyFill="1" applyBorder="1" applyAlignment="1" applyProtection="1">
      <alignment vertical="center"/>
    </xf>
    <xf numFmtId="0" fontId="27" fillId="0" borderId="0" xfId="173" applyFont="1" applyFill="1" applyBorder="1" applyAlignment="1" applyProtection="1">
      <alignment horizontal="center" vertical="center" wrapText="1"/>
    </xf>
    <xf numFmtId="0" fontId="23" fillId="0" borderId="2" xfId="0" applyFont="1" applyBorder="1" applyAlignment="1">
      <alignment vertical="center"/>
    </xf>
    <xf numFmtId="3" fontId="23" fillId="15" borderId="2" xfId="508" applyNumberFormat="1" applyFont="1" applyFill="1" applyBorder="1" applyAlignment="1" applyProtection="1">
      <alignment horizontal="center" vertical="center"/>
    </xf>
    <xf numFmtId="5" fontId="23" fillId="0" borderId="0" xfId="170" applyNumberFormat="1" applyFont="1" applyFill="1" applyBorder="1" applyAlignment="1" applyProtection="1">
      <alignment horizontal="center" vertical="center"/>
    </xf>
    <xf numFmtId="0" fontId="19" fillId="0" borderId="0" xfId="0" applyFont="1" applyBorder="1"/>
    <xf numFmtId="2" fontId="23" fillId="0" borderId="0" xfId="508" applyNumberFormat="1" applyFont="1" applyFill="1" applyBorder="1" applyAlignment="1" applyProtection="1">
      <alignment horizontal="center" vertical="center"/>
    </xf>
    <xf numFmtId="44" fontId="23" fillId="0" borderId="0" xfId="170" applyNumberFormat="1" applyFont="1" applyFill="1" applyBorder="1" applyAlignment="1" applyProtection="1">
      <alignment vertical="center"/>
    </xf>
    <xf numFmtId="0" fontId="25" fillId="20" borderId="0" xfId="173" applyFont="1" applyFill="1" applyBorder="1" applyAlignment="1" applyProtection="1">
      <alignment vertical="center" wrapText="1"/>
    </xf>
    <xf numFmtId="0" fontId="27" fillId="0" borderId="0" xfId="173" applyFont="1" applyFill="1" applyBorder="1" applyAlignment="1" applyProtection="1">
      <alignment vertical="center" wrapText="1"/>
    </xf>
    <xf numFmtId="5" fontId="23" fillId="15" borderId="2" xfId="263" applyNumberFormat="1" applyFont="1" applyFill="1" applyBorder="1" applyAlignment="1" applyProtection="1">
      <alignment horizontal="center" vertical="center"/>
    </xf>
    <xf numFmtId="0" fontId="23" fillId="0" borderId="7" xfId="0" applyFont="1" applyBorder="1" applyAlignment="1">
      <alignment vertical="center"/>
    </xf>
    <xf numFmtId="164" fontId="23" fillId="15" borderId="2" xfId="508" applyNumberFormat="1" applyFont="1" applyFill="1" applyBorder="1" applyAlignment="1" applyProtection="1">
      <alignment horizontal="center" vertical="center"/>
    </xf>
    <xf numFmtId="0" fontId="27" fillId="17" borderId="8" xfId="173" applyFont="1" applyFill="1" applyBorder="1" applyAlignment="1" applyProtection="1">
      <alignment horizontal="center" vertical="center" wrapText="1"/>
    </xf>
    <xf numFmtId="3" fontId="23" fillId="15" borderId="9" xfId="508" applyNumberFormat="1" applyFont="1" applyFill="1" applyBorder="1" applyAlignment="1" applyProtection="1">
      <alignment horizontal="center" vertical="center"/>
    </xf>
    <xf numFmtId="164" fontId="23" fillId="15" borderId="9" xfId="508" applyNumberFormat="1" applyFont="1" applyFill="1" applyBorder="1" applyAlignment="1" applyProtection="1">
      <alignment horizontal="center" vertical="center"/>
    </xf>
    <xf numFmtId="0" fontId="23" fillId="0" borderId="0" xfId="0" applyFont="1" applyFill="1" applyBorder="1" applyProtection="1"/>
    <xf numFmtId="0" fontId="30" fillId="0" borderId="0" xfId="1" applyFont="1" applyProtection="1"/>
    <xf numFmtId="0" fontId="22" fillId="0" borderId="0" xfId="1" applyFont="1" applyAlignment="1" applyProtection="1">
      <alignment horizontal="center"/>
    </xf>
    <xf numFmtId="0" fontId="23" fillId="0" borderId="0" xfId="0" applyFont="1" applyAlignment="1" applyProtection="1">
      <alignment horizontal="left" vertical="top" wrapText="1"/>
    </xf>
    <xf numFmtId="0" fontId="25" fillId="0" borderId="0" xfId="0" applyFont="1" applyFill="1" applyBorder="1" applyAlignment="1" applyProtection="1">
      <alignment horizontal="left"/>
    </xf>
    <xf numFmtId="14" fontId="22" fillId="0" borderId="0" xfId="0" applyNumberFormat="1" applyFont="1" applyFill="1" applyBorder="1" applyAlignment="1" applyProtection="1">
      <alignment horizontal="center" vertical="center"/>
      <protection locked="0"/>
    </xf>
    <xf numFmtId="0" fontId="32" fillId="0" borderId="0" xfId="0" applyFont="1" applyFill="1" applyBorder="1"/>
    <xf numFmtId="0" fontId="0" fillId="0" borderId="0" xfId="0" applyFill="1" applyBorder="1"/>
    <xf numFmtId="0" fontId="23" fillId="0" borderId="13" xfId="0" applyFont="1" applyFill="1" applyBorder="1" applyAlignment="1">
      <alignment vertical="top" wrapText="1"/>
    </xf>
    <xf numFmtId="0" fontId="23" fillId="0" borderId="0" xfId="0" applyFont="1" applyFill="1" applyBorder="1" applyAlignment="1">
      <alignment vertical="top" wrapText="1"/>
    </xf>
    <xf numFmtId="0" fontId="23" fillId="0" borderId="14" xfId="0" applyFont="1" applyFill="1" applyBorder="1" applyAlignment="1">
      <alignment vertical="top" wrapText="1"/>
    </xf>
    <xf numFmtId="0" fontId="31" fillId="0" borderId="14" xfId="172" applyFont="1" applyFill="1" applyBorder="1" applyAlignment="1" applyProtection="1">
      <protection locked="0"/>
    </xf>
    <xf numFmtId="0" fontId="23" fillId="0" borderId="0" xfId="174" applyFont="1" applyFill="1" applyBorder="1" applyAlignment="1">
      <alignment horizontal="left" indent="3"/>
    </xf>
    <xf numFmtId="0" fontId="31" fillId="0" borderId="0" xfId="172" applyFont="1" applyBorder="1"/>
    <xf numFmtId="0" fontId="23" fillId="0" borderId="13" xfId="172" applyFont="1" applyFill="1" applyBorder="1" applyAlignment="1">
      <alignment horizontal="left" vertical="top" wrapText="1"/>
    </xf>
    <xf numFmtId="0" fontId="23" fillId="0" borderId="0" xfId="172" applyFont="1" applyFill="1" applyBorder="1" applyAlignment="1">
      <alignment horizontal="left" vertical="top" wrapText="1"/>
    </xf>
    <xf numFmtId="0" fontId="23" fillId="0" borderId="13" xfId="174" applyFont="1" applyFill="1" applyBorder="1" applyAlignment="1">
      <alignment horizontal="left" indent="3"/>
    </xf>
    <xf numFmtId="0" fontId="0" fillId="0" borderId="14" xfId="0" applyFill="1" applyBorder="1"/>
    <xf numFmtId="0" fontId="23" fillId="0" borderId="15" xfId="174" applyFont="1" applyFill="1" applyBorder="1" applyAlignment="1">
      <alignment horizontal="left" indent="3"/>
    </xf>
    <xf numFmtId="0" fontId="23" fillId="0" borderId="16" xfId="174" applyFont="1" applyFill="1" applyBorder="1" applyAlignment="1">
      <alignment horizontal="left" indent="3"/>
    </xf>
    <xf numFmtId="0" fontId="0" fillId="0" borderId="16" xfId="0" applyFill="1" applyBorder="1"/>
    <xf numFmtId="0" fontId="31" fillId="0" borderId="17" xfId="2" applyFont="1" applyBorder="1" applyAlignment="1" applyProtection="1">
      <alignment horizontal="left"/>
      <protection locked="0"/>
    </xf>
    <xf numFmtId="0" fontId="32" fillId="0" borderId="0" xfId="512" applyFont="1" applyFill="1" applyBorder="1"/>
    <xf numFmtId="0" fontId="27" fillId="0" borderId="0" xfId="512" applyFont="1" applyFill="1" applyBorder="1" applyAlignment="1">
      <alignment vertical="top" wrapText="1"/>
    </xf>
    <xf numFmtId="0" fontId="33" fillId="0" borderId="0" xfId="512" applyFont="1" applyFill="1" applyBorder="1" applyAlignment="1">
      <alignment vertical="top" wrapText="1"/>
    </xf>
    <xf numFmtId="0" fontId="19" fillId="0" borderId="0" xfId="512" applyFont="1" applyFill="1" applyBorder="1" applyAlignment="1">
      <alignment vertical="top"/>
    </xf>
    <xf numFmtId="0" fontId="35" fillId="0" borderId="0" xfId="512" applyFont="1"/>
    <xf numFmtId="0" fontId="34" fillId="0" borderId="0" xfId="172" applyFont="1" applyFill="1" applyBorder="1"/>
    <xf numFmtId="0" fontId="37" fillId="21" borderId="25" xfId="512" applyFont="1" applyFill="1" applyBorder="1" applyAlignment="1">
      <alignment vertical="center" wrapText="1"/>
    </xf>
    <xf numFmtId="0" fontId="23" fillId="0" borderId="20" xfId="512" applyFont="1" applyFill="1" applyBorder="1" applyAlignment="1">
      <alignment vertical="center" wrapText="1"/>
    </xf>
    <xf numFmtId="0" fontId="23" fillId="0" borderId="21" xfId="512" applyFont="1" applyFill="1" applyBorder="1" applyAlignment="1">
      <alignment vertical="center" wrapText="1"/>
    </xf>
    <xf numFmtId="0" fontId="23" fillId="0" borderId="26" xfId="512" applyFont="1" applyFill="1" applyBorder="1" applyAlignment="1">
      <alignment vertical="center" wrapText="1"/>
    </xf>
    <xf numFmtId="0" fontId="23" fillId="22" borderId="18" xfId="512" applyFont="1" applyFill="1" applyBorder="1" applyAlignment="1">
      <alignment vertical="center" wrapText="1"/>
    </xf>
    <xf numFmtId="14" fontId="36" fillId="22" borderId="21" xfId="172" applyNumberFormat="1" applyFont="1" applyFill="1" applyBorder="1" applyAlignment="1" applyProtection="1">
      <alignment horizontal="center" vertical="center"/>
      <protection locked="0"/>
    </xf>
    <xf numFmtId="0" fontId="23" fillId="22" borderId="2" xfId="0" applyFont="1" applyFill="1" applyBorder="1" applyAlignment="1" applyProtection="1">
      <alignment horizontal="left" vertical="center" wrapText="1"/>
      <protection locked="0"/>
    </xf>
    <xf numFmtId="14" fontId="35" fillId="22" borderId="21" xfId="513" applyNumberFormat="1" applyFont="1" applyFill="1" applyBorder="1" applyAlignment="1" applyProtection="1">
      <alignment horizontal="center" vertical="center"/>
      <protection locked="0"/>
    </xf>
    <xf numFmtId="164" fontId="35" fillId="22" borderId="26" xfId="513" applyNumberFormat="1" applyFont="1" applyFill="1" applyBorder="1" applyAlignment="1" applyProtection="1">
      <alignment horizontal="right" vertical="center"/>
      <protection locked="0"/>
    </xf>
    <xf numFmtId="0" fontId="21" fillId="0" borderId="0" xfId="0" applyFont="1" applyFill="1" applyBorder="1"/>
    <xf numFmtId="0" fontId="23" fillId="15" borderId="7" xfId="512" applyFont="1" applyFill="1" applyBorder="1" applyAlignment="1">
      <alignment vertical="center" wrapText="1"/>
    </xf>
    <xf numFmtId="164" fontId="23" fillId="22" borderId="2" xfId="263" applyNumberFormat="1" applyFont="1" applyFill="1" applyBorder="1" applyAlignment="1" applyProtection="1">
      <alignment horizontal="center" vertical="center"/>
      <protection locked="0"/>
    </xf>
    <xf numFmtId="37" fontId="23" fillId="15" borderId="2" xfId="262" applyNumberFormat="1" applyFont="1" applyFill="1" applyBorder="1" applyAlignment="1" applyProtection="1">
      <alignment horizontal="center" vertical="center"/>
    </xf>
    <xf numFmtId="165" fontId="23" fillId="15" borderId="2" xfId="262" applyNumberFormat="1" applyFont="1" applyFill="1" applyBorder="1" applyAlignment="1" applyProtection="1">
      <alignment horizontal="center" vertical="center"/>
    </xf>
    <xf numFmtId="0" fontId="27" fillId="0" borderId="2" xfId="0" applyFont="1" applyFill="1" applyBorder="1" applyAlignment="1" applyProtection="1">
      <alignment horizontal="center" vertical="center" wrapText="1"/>
    </xf>
    <xf numFmtId="0" fontId="27" fillId="0" borderId="2" xfId="173" applyFont="1" applyFill="1" applyBorder="1" applyAlignment="1" applyProtection="1">
      <alignment horizontal="center" vertical="center" wrapText="1"/>
    </xf>
    <xf numFmtId="0" fontId="27" fillId="0" borderId="2" xfId="0" applyFont="1" applyFill="1" applyBorder="1" applyAlignment="1" applyProtection="1">
      <alignment horizontal="left" vertical="center" wrapText="1"/>
    </xf>
    <xf numFmtId="0" fontId="31" fillId="0" borderId="14" xfId="2" applyFont="1" applyFill="1" applyBorder="1" applyAlignment="1" applyProtection="1">
      <protection locked="0"/>
    </xf>
    <xf numFmtId="0" fontId="27" fillId="0" borderId="0" xfId="0" applyFont="1" applyFill="1" applyBorder="1" applyProtection="1"/>
    <xf numFmtId="0" fontId="23" fillId="0" borderId="10" xfId="2" applyFont="1" applyFill="1" applyBorder="1" applyAlignment="1">
      <alignment horizontal="left" vertical="top" wrapText="1"/>
    </xf>
    <xf numFmtId="0" fontId="23" fillId="0" borderId="11" xfId="2" applyFont="1" applyFill="1" applyBorder="1" applyAlignment="1">
      <alignment horizontal="left" vertical="top" wrapText="1"/>
    </xf>
    <xf numFmtId="0" fontId="23" fillId="0" borderId="12" xfId="2" applyFont="1" applyFill="1" applyBorder="1" applyAlignment="1">
      <alignment horizontal="left" vertical="top" wrapText="1"/>
    </xf>
    <xf numFmtId="0" fontId="23" fillId="0" borderId="13" xfId="2" applyFont="1" applyFill="1" applyBorder="1" applyAlignment="1">
      <alignment horizontal="left" vertical="top" wrapText="1"/>
    </xf>
    <xf numFmtId="0" fontId="23" fillId="0" borderId="0" xfId="2" applyFont="1" applyFill="1" applyBorder="1" applyAlignment="1">
      <alignment horizontal="left" vertical="top" wrapText="1"/>
    </xf>
    <xf numFmtId="0" fontId="23" fillId="0" borderId="14" xfId="2" applyFont="1" applyFill="1" applyBorder="1" applyAlignment="1">
      <alignment horizontal="left" vertical="top" wrapText="1"/>
    </xf>
    <xf numFmtId="0" fontId="23" fillId="0" borderId="0" xfId="172" applyFont="1" applyFill="1" applyBorder="1" applyAlignment="1">
      <alignment horizontal="left" vertical="top" wrapText="1"/>
    </xf>
    <xf numFmtId="0" fontId="33" fillId="0" borderId="0" xfId="172" applyFont="1" applyFill="1" applyBorder="1" applyAlignment="1">
      <alignment horizontal="left" vertical="top" wrapText="1"/>
    </xf>
    <xf numFmtId="0" fontId="26" fillId="0" borderId="0" xfId="172" applyFont="1" applyFill="1" applyBorder="1" applyAlignment="1">
      <alignment horizontal="left" vertical="top" wrapText="1"/>
    </xf>
    <xf numFmtId="0" fontId="27" fillId="0" borderId="0" xfId="512" applyFont="1" applyFill="1" applyBorder="1" applyAlignment="1">
      <alignment horizontal="left" vertical="top" wrapText="1"/>
    </xf>
    <xf numFmtId="0" fontId="23" fillId="0" borderId="27" xfId="513" applyFont="1" applyFill="1" applyBorder="1" applyAlignment="1">
      <alignment horizontal="left" vertical="center"/>
    </xf>
    <xf numFmtId="0" fontId="23" fillId="0" borderId="19" xfId="513" applyFont="1" applyFill="1" applyBorder="1" applyAlignment="1">
      <alignment horizontal="left" vertical="center"/>
    </xf>
    <xf numFmtId="0" fontId="23" fillId="0" borderId="22" xfId="513" applyFont="1" applyFill="1" applyBorder="1" applyAlignment="1">
      <alignment horizontal="left" vertical="center"/>
    </xf>
    <xf numFmtId="0" fontId="23" fillId="0" borderId="6" xfId="513" applyFont="1" applyFill="1" applyBorder="1" applyAlignment="1">
      <alignment horizontal="left" vertical="center"/>
    </xf>
    <xf numFmtId="0" fontId="23" fillId="0" borderId="23" xfId="513" applyFont="1" applyFill="1" applyBorder="1" applyAlignment="1">
      <alignment horizontal="left" vertical="center"/>
    </xf>
    <xf numFmtId="0" fontId="23" fillId="0" borderId="24" xfId="513" applyFont="1" applyFill="1" applyBorder="1" applyAlignment="1">
      <alignment horizontal="left" vertical="center"/>
    </xf>
    <xf numFmtId="0" fontId="19" fillId="15" borderId="4" xfId="0" applyFont="1" applyFill="1" applyBorder="1" applyAlignment="1" applyProtection="1">
      <alignment horizontal="left" vertical="center"/>
    </xf>
    <xf numFmtId="0" fontId="19" fillId="15" borderId="6" xfId="0" applyFont="1" applyFill="1" applyBorder="1" applyAlignment="1" applyProtection="1">
      <alignment horizontal="left" vertical="center"/>
    </xf>
    <xf numFmtId="0" fontId="19" fillId="15" borderId="5" xfId="0" applyFont="1" applyFill="1" applyBorder="1" applyAlignment="1" applyProtection="1">
      <alignment horizontal="left" vertical="center"/>
    </xf>
    <xf numFmtId="0" fontId="23" fillId="15" borderId="4" xfId="0" applyNumberFormat="1" applyFont="1" applyFill="1" applyBorder="1" applyAlignment="1" applyProtection="1">
      <alignment horizontal="left" vertical="center"/>
    </xf>
    <xf numFmtId="0" fontId="23" fillId="15" borderId="5" xfId="0" applyNumberFormat="1" applyFont="1" applyFill="1" applyBorder="1" applyAlignment="1" applyProtection="1">
      <alignment horizontal="left" vertical="center"/>
    </xf>
    <xf numFmtId="0" fontId="23" fillId="15" borderId="4" xfId="0" applyNumberFormat="1" applyFont="1" applyFill="1" applyBorder="1" applyAlignment="1" applyProtection="1">
      <alignment horizontal="center" vertical="center"/>
    </xf>
    <xf numFmtId="0" fontId="23" fillId="15" borderId="6" xfId="0" applyNumberFormat="1" applyFont="1" applyFill="1" applyBorder="1" applyAlignment="1" applyProtection="1">
      <alignment horizontal="center" vertical="center"/>
    </xf>
    <xf numFmtId="0" fontId="23" fillId="15" borderId="5" xfId="0" applyNumberFormat="1" applyFont="1" applyFill="1" applyBorder="1" applyAlignment="1" applyProtection="1">
      <alignment horizontal="center" vertical="center"/>
    </xf>
    <xf numFmtId="0" fontId="1" fillId="22" borderId="20" xfId="513" applyFont="1" applyFill="1" applyBorder="1" applyAlignment="1" applyProtection="1">
      <alignment horizontal="center" vertical="center"/>
      <protection locked="0"/>
    </xf>
    <xf numFmtId="0" fontId="1" fillId="22" borderId="21" xfId="513" applyFont="1" applyFill="1" applyBorder="1" applyAlignment="1" applyProtection="1">
      <alignment horizontal="center" vertical="center"/>
      <protection locked="0"/>
    </xf>
    <xf numFmtId="0" fontId="23" fillId="19" borderId="2" xfId="0" applyNumberFormat="1" applyFont="1" applyFill="1" applyBorder="1" applyAlignment="1" applyProtection="1">
      <alignment horizontal="center" vertical="center"/>
      <protection locked="0"/>
    </xf>
  </cellXfs>
  <cellStyles count="515">
    <cellStyle name="20% - Accent1 2" xfId="3"/>
    <cellStyle name="20% - Accent1 2 2" xfId="4"/>
    <cellStyle name="20% - Accent1 2 2 2" xfId="5"/>
    <cellStyle name="20% - Accent1 2 2 2 2" xfId="267"/>
    <cellStyle name="20% - Accent1 2 2 3" xfId="6"/>
    <cellStyle name="20% - Accent1 2 2 3 2" xfId="268"/>
    <cellStyle name="20% - Accent1 2 2 4" xfId="266"/>
    <cellStyle name="20% - Accent1 2 3" xfId="7"/>
    <cellStyle name="20% - Accent1 2 3 2" xfId="269"/>
    <cellStyle name="20% - Accent1 2 4" xfId="8"/>
    <cellStyle name="20% - Accent1 2 4 2" xfId="270"/>
    <cellStyle name="20% - Accent1 2 5" xfId="9"/>
    <cellStyle name="20% - Accent1 2 5 2" xfId="271"/>
    <cellStyle name="20% - Accent1 2 6" xfId="10"/>
    <cellStyle name="20% - Accent1 2 6 2" xfId="272"/>
    <cellStyle name="20% - Accent1 2 7" xfId="265"/>
    <cellStyle name="20% - Accent1 3" xfId="11"/>
    <cellStyle name="20% - Accent1 3 2" xfId="12"/>
    <cellStyle name="20% - Accent1 3 2 2" xfId="274"/>
    <cellStyle name="20% - Accent1 3 3" xfId="13"/>
    <cellStyle name="20% - Accent1 3 3 2" xfId="275"/>
    <cellStyle name="20% - Accent1 3 4" xfId="273"/>
    <cellStyle name="20% - Accent1 4" xfId="14"/>
    <cellStyle name="20% - Accent1 4 2" xfId="276"/>
    <cellStyle name="20% - Accent1 5" xfId="15"/>
    <cellStyle name="20% - Accent1 5 2" xfId="277"/>
    <cellStyle name="20% - Accent1 6" xfId="16"/>
    <cellStyle name="20% - Accent1 6 2" xfId="278"/>
    <cellStyle name="20% - Accent2 2" xfId="17"/>
    <cellStyle name="20% - Accent2 2 2" xfId="18"/>
    <cellStyle name="20% - Accent2 2 2 2" xfId="19"/>
    <cellStyle name="20% - Accent2 2 2 2 2" xfId="281"/>
    <cellStyle name="20% - Accent2 2 2 3" xfId="20"/>
    <cellStyle name="20% - Accent2 2 2 3 2" xfId="282"/>
    <cellStyle name="20% - Accent2 2 2 4" xfId="280"/>
    <cellStyle name="20% - Accent2 2 3" xfId="21"/>
    <cellStyle name="20% - Accent2 2 3 2" xfId="283"/>
    <cellStyle name="20% - Accent2 2 4" xfId="22"/>
    <cellStyle name="20% - Accent2 2 4 2" xfId="284"/>
    <cellStyle name="20% - Accent2 2 5" xfId="23"/>
    <cellStyle name="20% - Accent2 2 5 2" xfId="285"/>
    <cellStyle name="20% - Accent2 2 6" xfId="279"/>
    <cellStyle name="20% - Accent2 3" xfId="24"/>
    <cellStyle name="20% - Accent2 3 2" xfId="25"/>
    <cellStyle name="20% - Accent2 3 2 2" xfId="287"/>
    <cellStyle name="20% - Accent2 3 3" xfId="26"/>
    <cellStyle name="20% - Accent2 3 3 2" xfId="288"/>
    <cellStyle name="20% - Accent2 3 4" xfId="286"/>
    <cellStyle name="20% - Accent2 4" xfId="27"/>
    <cellStyle name="20% - Accent2 4 2" xfId="289"/>
    <cellStyle name="20% - Accent2 5" xfId="28"/>
    <cellStyle name="20% - Accent2 5 2" xfId="290"/>
    <cellStyle name="20% - Accent2 6" xfId="29"/>
    <cellStyle name="20% - Accent2 6 2" xfId="291"/>
    <cellStyle name="20% - Accent3 2" xfId="30"/>
    <cellStyle name="20% - Accent3 2 2" xfId="31"/>
    <cellStyle name="20% - Accent3 2 2 2" xfId="32"/>
    <cellStyle name="20% - Accent3 2 2 2 2" xfId="294"/>
    <cellStyle name="20% - Accent3 2 2 3" xfId="33"/>
    <cellStyle name="20% - Accent3 2 2 3 2" xfId="295"/>
    <cellStyle name="20% - Accent3 2 2 4" xfId="293"/>
    <cellStyle name="20% - Accent3 2 3" xfId="34"/>
    <cellStyle name="20% - Accent3 2 3 2" xfId="296"/>
    <cellStyle name="20% - Accent3 2 4" xfId="35"/>
    <cellStyle name="20% - Accent3 2 4 2" xfId="297"/>
    <cellStyle name="20% - Accent3 2 5" xfId="36"/>
    <cellStyle name="20% - Accent3 2 5 2" xfId="298"/>
    <cellStyle name="20% - Accent3 2 6" xfId="292"/>
    <cellStyle name="20% - Accent3 3" xfId="37"/>
    <cellStyle name="20% - Accent3 3 2" xfId="38"/>
    <cellStyle name="20% - Accent3 3 2 2" xfId="300"/>
    <cellStyle name="20% - Accent3 3 3" xfId="39"/>
    <cellStyle name="20% - Accent3 3 3 2" xfId="301"/>
    <cellStyle name="20% - Accent3 3 4" xfId="299"/>
    <cellStyle name="20% - Accent3 4" xfId="40"/>
    <cellStyle name="20% - Accent3 4 2" xfId="302"/>
    <cellStyle name="20% - Accent3 5" xfId="41"/>
    <cellStyle name="20% - Accent3 5 2" xfId="303"/>
    <cellStyle name="20% - Accent3 6" xfId="42"/>
    <cellStyle name="20% - Accent3 6 2" xfId="304"/>
    <cellStyle name="20% - Accent4 2" xfId="43"/>
    <cellStyle name="20% - Accent4 2 2" xfId="44"/>
    <cellStyle name="20% - Accent4 2 2 2" xfId="45"/>
    <cellStyle name="20% - Accent4 2 2 2 2" xfId="307"/>
    <cellStyle name="20% - Accent4 2 2 3" xfId="46"/>
    <cellStyle name="20% - Accent4 2 2 3 2" xfId="308"/>
    <cellStyle name="20% - Accent4 2 2 4" xfId="306"/>
    <cellStyle name="20% - Accent4 2 3" xfId="47"/>
    <cellStyle name="20% - Accent4 2 3 2" xfId="309"/>
    <cellStyle name="20% - Accent4 2 4" xfId="48"/>
    <cellStyle name="20% - Accent4 2 4 2" xfId="310"/>
    <cellStyle name="20% - Accent4 2 5" xfId="49"/>
    <cellStyle name="20% - Accent4 2 5 2" xfId="311"/>
    <cellStyle name="20% - Accent4 2 6" xfId="305"/>
    <cellStyle name="20% - Accent4 3" xfId="50"/>
    <cellStyle name="20% - Accent4 3 2" xfId="51"/>
    <cellStyle name="20% - Accent4 3 2 2" xfId="313"/>
    <cellStyle name="20% - Accent4 3 3" xfId="52"/>
    <cellStyle name="20% - Accent4 3 3 2" xfId="314"/>
    <cellStyle name="20% - Accent4 3 4" xfId="312"/>
    <cellStyle name="20% - Accent4 4" xfId="53"/>
    <cellStyle name="20% - Accent4 4 2" xfId="315"/>
    <cellStyle name="20% - Accent4 5" xfId="54"/>
    <cellStyle name="20% - Accent4 5 2" xfId="316"/>
    <cellStyle name="20% - Accent4 6" xfId="55"/>
    <cellStyle name="20% - Accent4 6 2" xfId="317"/>
    <cellStyle name="20% - Accent5 2" xfId="56"/>
    <cellStyle name="20% - Accent5 2 2" xfId="57"/>
    <cellStyle name="20% - Accent5 2 2 2" xfId="58"/>
    <cellStyle name="20% - Accent5 2 2 2 2" xfId="320"/>
    <cellStyle name="20% - Accent5 2 2 3" xfId="59"/>
    <cellStyle name="20% - Accent5 2 2 3 2" xfId="321"/>
    <cellStyle name="20% - Accent5 2 2 4" xfId="319"/>
    <cellStyle name="20% - Accent5 2 3" xfId="60"/>
    <cellStyle name="20% - Accent5 2 3 2" xfId="322"/>
    <cellStyle name="20% - Accent5 2 4" xfId="61"/>
    <cellStyle name="20% - Accent5 2 4 2" xfId="323"/>
    <cellStyle name="20% - Accent5 2 5" xfId="62"/>
    <cellStyle name="20% - Accent5 2 5 2" xfId="324"/>
    <cellStyle name="20% - Accent5 2 6" xfId="318"/>
    <cellStyle name="20% - Accent5 3" xfId="63"/>
    <cellStyle name="20% - Accent5 3 2" xfId="64"/>
    <cellStyle name="20% - Accent5 3 2 2" xfId="326"/>
    <cellStyle name="20% - Accent5 3 3" xfId="65"/>
    <cellStyle name="20% - Accent5 3 3 2" xfId="327"/>
    <cellStyle name="20% - Accent5 3 4" xfId="325"/>
    <cellStyle name="20% - Accent5 4" xfId="66"/>
    <cellStyle name="20% - Accent5 4 2" xfId="328"/>
    <cellStyle name="20% - Accent5 5" xfId="67"/>
    <cellStyle name="20% - Accent5 5 2" xfId="329"/>
    <cellStyle name="20% - Accent5 6" xfId="68"/>
    <cellStyle name="20% - Accent5 6 2" xfId="330"/>
    <cellStyle name="20% - Accent6 2" xfId="69"/>
    <cellStyle name="20% - Accent6 2 2" xfId="70"/>
    <cellStyle name="20% - Accent6 2 2 2" xfId="71"/>
    <cellStyle name="20% - Accent6 2 2 2 2" xfId="333"/>
    <cellStyle name="20% - Accent6 2 2 3" xfId="72"/>
    <cellStyle name="20% - Accent6 2 2 3 2" xfId="334"/>
    <cellStyle name="20% - Accent6 2 2 4" xfId="332"/>
    <cellStyle name="20% - Accent6 2 3" xfId="73"/>
    <cellStyle name="20% - Accent6 2 3 2" xfId="335"/>
    <cellStyle name="20% - Accent6 2 4" xfId="74"/>
    <cellStyle name="20% - Accent6 2 4 2" xfId="336"/>
    <cellStyle name="20% - Accent6 2 5" xfId="75"/>
    <cellStyle name="20% - Accent6 2 5 2" xfId="337"/>
    <cellStyle name="20% - Accent6 2 6" xfId="331"/>
    <cellStyle name="20% - Accent6 3" xfId="76"/>
    <cellStyle name="20% - Accent6 3 2" xfId="77"/>
    <cellStyle name="20% - Accent6 3 2 2" xfId="339"/>
    <cellStyle name="20% - Accent6 3 3" xfId="78"/>
    <cellStyle name="20% - Accent6 3 3 2" xfId="340"/>
    <cellStyle name="20% - Accent6 3 4" xfId="338"/>
    <cellStyle name="20% - Accent6 4" xfId="79"/>
    <cellStyle name="20% - Accent6 4 2" xfId="341"/>
    <cellStyle name="20% - Accent6 5" xfId="80"/>
    <cellStyle name="20% - Accent6 5 2" xfId="342"/>
    <cellStyle name="20% - Accent6 6" xfId="81"/>
    <cellStyle name="20% - Accent6 6 2" xfId="343"/>
    <cellStyle name="40% - Accent1 2" xfId="82"/>
    <cellStyle name="40% - Accent1 2 2" xfId="83"/>
    <cellStyle name="40% - Accent1 2 2 2" xfId="84"/>
    <cellStyle name="40% - Accent1 2 2 2 2" xfId="346"/>
    <cellStyle name="40% - Accent1 2 2 3" xfId="85"/>
    <cellStyle name="40% - Accent1 2 2 3 2" xfId="347"/>
    <cellStyle name="40% - Accent1 2 2 4" xfId="345"/>
    <cellStyle name="40% - Accent1 2 3" xfId="86"/>
    <cellStyle name="40% - Accent1 2 3 2" xfId="348"/>
    <cellStyle name="40% - Accent1 2 4" xfId="87"/>
    <cellStyle name="40% - Accent1 2 4 2" xfId="349"/>
    <cellStyle name="40% - Accent1 2 5" xfId="88"/>
    <cellStyle name="40% - Accent1 2 5 2" xfId="350"/>
    <cellStyle name="40% - Accent1 2 6" xfId="344"/>
    <cellStyle name="40% - Accent1 3" xfId="89"/>
    <cellStyle name="40% - Accent1 3 2" xfId="90"/>
    <cellStyle name="40% - Accent1 3 2 2" xfId="352"/>
    <cellStyle name="40% - Accent1 3 3" xfId="91"/>
    <cellStyle name="40% - Accent1 3 3 2" xfId="353"/>
    <cellStyle name="40% - Accent1 3 4" xfId="351"/>
    <cellStyle name="40% - Accent1 4" xfId="92"/>
    <cellStyle name="40% - Accent1 4 2" xfId="354"/>
    <cellStyle name="40% - Accent1 5" xfId="93"/>
    <cellStyle name="40% - Accent1 5 2" xfId="355"/>
    <cellStyle name="40% - Accent1 6" xfId="94"/>
    <cellStyle name="40% - Accent1 6 2" xfId="356"/>
    <cellStyle name="40% - Accent2 2" xfId="95"/>
    <cellStyle name="40% - Accent2 2 2" xfId="96"/>
    <cellStyle name="40% - Accent2 2 2 2" xfId="97"/>
    <cellStyle name="40% - Accent2 2 2 2 2" xfId="359"/>
    <cellStyle name="40% - Accent2 2 2 3" xfId="98"/>
    <cellStyle name="40% - Accent2 2 2 3 2" xfId="360"/>
    <cellStyle name="40% - Accent2 2 2 4" xfId="358"/>
    <cellStyle name="40% - Accent2 2 3" xfId="99"/>
    <cellStyle name="40% - Accent2 2 3 2" xfId="361"/>
    <cellStyle name="40% - Accent2 2 4" xfId="100"/>
    <cellStyle name="40% - Accent2 2 4 2" xfId="362"/>
    <cellStyle name="40% - Accent2 2 5" xfId="101"/>
    <cellStyle name="40% - Accent2 2 5 2" xfId="363"/>
    <cellStyle name="40% - Accent2 2 6" xfId="357"/>
    <cellStyle name="40% - Accent2 3" xfId="102"/>
    <cellStyle name="40% - Accent2 3 2" xfId="103"/>
    <cellStyle name="40% - Accent2 3 2 2" xfId="365"/>
    <cellStyle name="40% - Accent2 3 3" xfId="104"/>
    <cellStyle name="40% - Accent2 3 3 2" xfId="366"/>
    <cellStyle name="40% - Accent2 3 4" xfId="364"/>
    <cellStyle name="40% - Accent2 4" xfId="105"/>
    <cellStyle name="40% - Accent2 4 2" xfId="367"/>
    <cellStyle name="40% - Accent2 5" xfId="106"/>
    <cellStyle name="40% - Accent2 5 2" xfId="368"/>
    <cellStyle name="40% - Accent2 6" xfId="107"/>
    <cellStyle name="40% - Accent2 6 2" xfId="369"/>
    <cellStyle name="40% - Accent3 2" xfId="108"/>
    <cellStyle name="40% - Accent3 2 2" xfId="109"/>
    <cellStyle name="40% - Accent3 2 2 2" xfId="110"/>
    <cellStyle name="40% - Accent3 2 2 2 2" xfId="372"/>
    <cellStyle name="40% - Accent3 2 2 3" xfId="111"/>
    <cellStyle name="40% - Accent3 2 2 3 2" xfId="373"/>
    <cellStyle name="40% - Accent3 2 2 4" xfId="371"/>
    <cellStyle name="40% - Accent3 2 3" xfId="112"/>
    <cellStyle name="40% - Accent3 2 3 2" xfId="374"/>
    <cellStyle name="40% - Accent3 2 4" xfId="113"/>
    <cellStyle name="40% - Accent3 2 4 2" xfId="375"/>
    <cellStyle name="40% - Accent3 2 5" xfId="114"/>
    <cellStyle name="40% - Accent3 2 5 2" xfId="376"/>
    <cellStyle name="40% - Accent3 2 6" xfId="370"/>
    <cellStyle name="40% - Accent3 3" xfId="115"/>
    <cellStyle name="40% - Accent3 3 2" xfId="116"/>
    <cellStyle name="40% - Accent3 3 2 2" xfId="378"/>
    <cellStyle name="40% - Accent3 3 3" xfId="117"/>
    <cellStyle name="40% - Accent3 3 3 2" xfId="379"/>
    <cellStyle name="40% - Accent3 3 4" xfId="377"/>
    <cellStyle name="40% - Accent3 4" xfId="118"/>
    <cellStyle name="40% - Accent3 4 2" xfId="380"/>
    <cellStyle name="40% - Accent3 5" xfId="119"/>
    <cellStyle name="40% - Accent3 5 2" xfId="381"/>
    <cellStyle name="40% - Accent3 6" xfId="120"/>
    <cellStyle name="40% - Accent3 6 2" xfId="382"/>
    <cellStyle name="40% - Accent4 2" xfId="121"/>
    <cellStyle name="40% - Accent4 2 2" xfId="122"/>
    <cellStyle name="40% - Accent4 2 2 2" xfId="123"/>
    <cellStyle name="40% - Accent4 2 2 2 2" xfId="385"/>
    <cellStyle name="40% - Accent4 2 2 3" xfId="124"/>
    <cellStyle name="40% - Accent4 2 2 3 2" xfId="386"/>
    <cellStyle name="40% - Accent4 2 2 4" xfId="384"/>
    <cellStyle name="40% - Accent4 2 3" xfId="125"/>
    <cellStyle name="40% - Accent4 2 3 2" xfId="387"/>
    <cellStyle name="40% - Accent4 2 4" xfId="126"/>
    <cellStyle name="40% - Accent4 2 4 2" xfId="388"/>
    <cellStyle name="40% - Accent4 2 5" xfId="127"/>
    <cellStyle name="40% - Accent4 2 5 2" xfId="389"/>
    <cellStyle name="40% - Accent4 2 6" xfId="383"/>
    <cellStyle name="40% - Accent4 3" xfId="128"/>
    <cellStyle name="40% - Accent4 3 2" xfId="129"/>
    <cellStyle name="40% - Accent4 3 2 2" xfId="391"/>
    <cellStyle name="40% - Accent4 3 3" xfId="130"/>
    <cellStyle name="40% - Accent4 3 3 2" xfId="392"/>
    <cellStyle name="40% - Accent4 3 4" xfId="390"/>
    <cellStyle name="40% - Accent4 4" xfId="131"/>
    <cellStyle name="40% - Accent4 4 2" xfId="393"/>
    <cellStyle name="40% - Accent4 5" xfId="132"/>
    <cellStyle name="40% - Accent4 5 2" xfId="394"/>
    <cellStyle name="40% - Accent4 6" xfId="133"/>
    <cellStyle name="40% - Accent4 6 2" xfId="395"/>
    <cellStyle name="40% - Accent5 2" xfId="134"/>
    <cellStyle name="40% - Accent5 2 2" xfId="135"/>
    <cellStyle name="40% - Accent5 2 2 2" xfId="136"/>
    <cellStyle name="40% - Accent5 2 2 2 2" xfId="398"/>
    <cellStyle name="40% - Accent5 2 2 3" xfId="137"/>
    <cellStyle name="40% - Accent5 2 2 3 2" xfId="399"/>
    <cellStyle name="40% - Accent5 2 2 4" xfId="397"/>
    <cellStyle name="40% - Accent5 2 3" xfId="138"/>
    <cellStyle name="40% - Accent5 2 3 2" xfId="400"/>
    <cellStyle name="40% - Accent5 2 4" xfId="139"/>
    <cellStyle name="40% - Accent5 2 4 2" xfId="401"/>
    <cellStyle name="40% - Accent5 2 5" xfId="140"/>
    <cellStyle name="40% - Accent5 2 5 2" xfId="402"/>
    <cellStyle name="40% - Accent5 2 6" xfId="396"/>
    <cellStyle name="40% - Accent5 3" xfId="141"/>
    <cellStyle name="40% - Accent5 3 2" xfId="142"/>
    <cellStyle name="40% - Accent5 3 2 2" xfId="404"/>
    <cellStyle name="40% - Accent5 3 3" xfId="143"/>
    <cellStyle name="40% - Accent5 3 3 2" xfId="405"/>
    <cellStyle name="40% - Accent5 3 4" xfId="403"/>
    <cellStyle name="40% - Accent5 4" xfId="144"/>
    <cellStyle name="40% - Accent5 4 2" xfId="406"/>
    <cellStyle name="40% - Accent5 5" xfId="145"/>
    <cellStyle name="40% - Accent5 5 2" xfId="407"/>
    <cellStyle name="40% - Accent5 6" xfId="146"/>
    <cellStyle name="40% - Accent5 6 2" xfId="408"/>
    <cellStyle name="40% - Accent6 2" xfId="147"/>
    <cellStyle name="40% - Accent6 2 2" xfId="148"/>
    <cellStyle name="40% - Accent6 2 2 2" xfId="149"/>
    <cellStyle name="40% - Accent6 2 2 2 2" xfId="411"/>
    <cellStyle name="40% - Accent6 2 2 3" xfId="150"/>
    <cellStyle name="40% - Accent6 2 2 3 2" xfId="412"/>
    <cellStyle name="40% - Accent6 2 2 4" xfId="410"/>
    <cellStyle name="40% - Accent6 2 3" xfId="151"/>
    <cellStyle name="40% - Accent6 2 3 2" xfId="413"/>
    <cellStyle name="40% - Accent6 2 4" xfId="152"/>
    <cellStyle name="40% - Accent6 2 4 2" xfId="414"/>
    <cellStyle name="40% - Accent6 2 5" xfId="153"/>
    <cellStyle name="40% - Accent6 2 5 2" xfId="415"/>
    <cellStyle name="40% - Accent6 2 6" xfId="409"/>
    <cellStyle name="40% - Accent6 3" xfId="154"/>
    <cellStyle name="40% - Accent6 3 2" xfId="155"/>
    <cellStyle name="40% - Accent6 3 2 2" xfId="417"/>
    <cellStyle name="40% - Accent6 3 3" xfId="156"/>
    <cellStyle name="40% - Accent6 3 3 2" xfId="418"/>
    <cellStyle name="40% - Accent6 3 4" xfId="416"/>
    <cellStyle name="40% - Accent6 4" xfId="157"/>
    <cellStyle name="40% - Accent6 4 2" xfId="419"/>
    <cellStyle name="40% - Accent6 5" xfId="158"/>
    <cellStyle name="40% - Accent6 5 2" xfId="420"/>
    <cellStyle name="40% - Accent6 6" xfId="159"/>
    <cellStyle name="40% - Accent6 6 2" xfId="421"/>
    <cellStyle name="Comma 2" xfId="160"/>
    <cellStyle name="Comma 2 2" xfId="161"/>
    <cellStyle name="Comma 2 2 2" xfId="162"/>
    <cellStyle name="Comma 2 2 2 2" xfId="424"/>
    <cellStyle name="Comma 2 2 3" xfId="163"/>
    <cellStyle name="Comma 2 2 3 2" xfId="425"/>
    <cellStyle name="Comma 2 2 4" xfId="423"/>
    <cellStyle name="Comma 2 3" xfId="164"/>
    <cellStyle name="Comma 2 3 2" xfId="426"/>
    <cellStyle name="Comma 2 4" xfId="165"/>
    <cellStyle name="Comma 2 4 2" xfId="427"/>
    <cellStyle name="Comma 2 5" xfId="166"/>
    <cellStyle name="Comma 2 5 2" xfId="428"/>
    <cellStyle name="Comma 2 6" xfId="422"/>
    <cellStyle name="Comma 3" xfId="167"/>
    <cellStyle name="Comma 4" xfId="168"/>
    <cellStyle name="Comma 5" xfId="169"/>
    <cellStyle name="Currency" xfId="263" builtinId="4"/>
    <cellStyle name="Currency 2" xfId="170"/>
    <cellStyle name="Good" xfId="262" builtinId="26"/>
    <cellStyle name="Hyperlink" xfId="2" builtinId="8"/>
    <cellStyle name="Hyperlink 2" xfId="171"/>
    <cellStyle name="Hyperlink 3" xfId="172"/>
    <cellStyle name="Normal" xfId="0" builtinId="0"/>
    <cellStyle name="Normal 10" xfId="173"/>
    <cellStyle name="Normal 11" xfId="174"/>
    <cellStyle name="Normal 11 2" xfId="175"/>
    <cellStyle name="Normal 11 2 2" xfId="176"/>
    <cellStyle name="Normal 11 2 2 2" xfId="431"/>
    <cellStyle name="Normal 11 2 3" xfId="177"/>
    <cellStyle name="Normal 11 2 3 2" xfId="432"/>
    <cellStyle name="Normal 11 2 4" xfId="430"/>
    <cellStyle name="Normal 11 3" xfId="178"/>
    <cellStyle name="Normal 11 3 2" xfId="433"/>
    <cellStyle name="Normal 11 4" xfId="179"/>
    <cellStyle name="Normal 11 4 2" xfId="434"/>
    <cellStyle name="Normal 11 5" xfId="429"/>
    <cellStyle name="Normal 11 6" xfId="513"/>
    <cellStyle name="Normal 12" xfId="180"/>
    <cellStyle name="Normal 12 2" xfId="181"/>
    <cellStyle name="Normal 12 2 2" xfId="436"/>
    <cellStyle name="Normal 12 3" xfId="182"/>
    <cellStyle name="Normal 12 3 2" xfId="437"/>
    <cellStyle name="Normal 12 4" xfId="183"/>
    <cellStyle name="Normal 12 4 2" xfId="438"/>
    <cellStyle name="Normal 12 5" xfId="435"/>
    <cellStyle name="Normal 13" xfId="184"/>
    <cellStyle name="Normal 13 2" xfId="439"/>
    <cellStyle name="Normal 14" xfId="185"/>
    <cellStyle name="Normal 14 2" xfId="440"/>
    <cellStyle name="Normal 15" xfId="511"/>
    <cellStyle name="Normal 16" xfId="512"/>
    <cellStyle name="Normal 17" xfId="514"/>
    <cellStyle name="Normal 2" xfId="186"/>
    <cellStyle name="Normal 2 2" xfId="187"/>
    <cellStyle name="Normal 2 3" xfId="188"/>
    <cellStyle name="Normal 2_RTCI_Update_Dec_2011_Complete_Inventory_v3" xfId="189"/>
    <cellStyle name="Normal 3" xfId="1"/>
    <cellStyle name="Normal 3 2" xfId="190"/>
    <cellStyle name="Normal 3 2 2" xfId="191"/>
    <cellStyle name="Normal 3 2 2 2" xfId="442"/>
    <cellStyle name="Normal 3 2 3" xfId="192"/>
    <cellStyle name="Normal 3 2 3 2" xfId="443"/>
    <cellStyle name="Normal 3 2 4" xfId="441"/>
    <cellStyle name="Normal 3 3" xfId="193"/>
    <cellStyle name="Normal 3 3 2" xfId="194"/>
    <cellStyle name="Normal 3 3 2 2" xfId="445"/>
    <cellStyle name="Normal 3 3 3" xfId="195"/>
    <cellStyle name="Normal 3 3 3 2" xfId="446"/>
    <cellStyle name="Normal 3 3 4" xfId="444"/>
    <cellStyle name="Normal 3 4" xfId="196"/>
    <cellStyle name="Normal 3 4 2" xfId="447"/>
    <cellStyle name="Normal 3 5" xfId="197"/>
    <cellStyle name="Normal 3 5 2" xfId="448"/>
    <cellStyle name="Normal 3 6" xfId="198"/>
    <cellStyle name="Normal 3 6 2" xfId="449"/>
    <cellStyle name="Normal 3 7" xfId="264"/>
    <cellStyle name="Normal 4" xfId="199"/>
    <cellStyle name="Normal 4 2" xfId="200"/>
    <cellStyle name="Normal 4 2 2" xfId="201"/>
    <cellStyle name="Normal 4 2 2 2" xfId="452"/>
    <cellStyle name="Normal 4 2 3" xfId="202"/>
    <cellStyle name="Normal 4 2 3 2" xfId="453"/>
    <cellStyle name="Normal 4 2 4" xfId="451"/>
    <cellStyle name="Normal 4 3" xfId="203"/>
    <cellStyle name="Normal 4 3 2" xfId="454"/>
    <cellStyle name="Normal 4 4" xfId="204"/>
    <cellStyle name="Normal 4 4 2" xfId="455"/>
    <cellStyle name="Normal 4 5" xfId="205"/>
    <cellStyle name="Normal 4 5 2" xfId="456"/>
    <cellStyle name="Normal 4 6" xfId="450"/>
    <cellStyle name="Normal 5" xfId="206"/>
    <cellStyle name="Normal 5 2" xfId="207"/>
    <cellStyle name="Normal 5 2 2" xfId="208"/>
    <cellStyle name="Normal 5 2 2 2" xfId="459"/>
    <cellStyle name="Normal 5 2 3" xfId="209"/>
    <cellStyle name="Normal 5 2 3 2" xfId="460"/>
    <cellStyle name="Normal 5 2 4" xfId="458"/>
    <cellStyle name="Normal 5 3" xfId="210"/>
    <cellStyle name="Normal 5 3 2" xfId="461"/>
    <cellStyle name="Normal 5 4" xfId="211"/>
    <cellStyle name="Normal 5 4 2" xfId="462"/>
    <cellStyle name="Normal 5 5" xfId="212"/>
    <cellStyle name="Normal 5 5 2" xfId="463"/>
    <cellStyle name="Normal 5 6" xfId="457"/>
    <cellStyle name="Normal 6" xfId="213"/>
    <cellStyle name="Normal 6 2" xfId="214"/>
    <cellStyle name="Normal 6 2 2" xfId="215"/>
    <cellStyle name="Normal 6 2 2 2" xfId="466"/>
    <cellStyle name="Normal 6 2 3" xfId="216"/>
    <cellStyle name="Normal 6 2 3 2" xfId="467"/>
    <cellStyle name="Normal 6 2 4" xfId="465"/>
    <cellStyle name="Normal 6 3" xfId="217"/>
    <cellStyle name="Normal 6 3 2" xfId="468"/>
    <cellStyle name="Normal 6 4" xfId="218"/>
    <cellStyle name="Normal 6 4 2" xfId="469"/>
    <cellStyle name="Normal 6 5" xfId="219"/>
    <cellStyle name="Normal 6 5 2" xfId="470"/>
    <cellStyle name="Normal 6 6" xfId="464"/>
    <cellStyle name="Normal 7" xfId="220"/>
    <cellStyle name="Normal 7 2" xfId="221"/>
    <cellStyle name="Normal 7 2 2" xfId="222"/>
    <cellStyle name="Normal 7 2 2 2" xfId="473"/>
    <cellStyle name="Normal 7 2 3" xfId="223"/>
    <cellStyle name="Normal 7 2 3 2" xfId="474"/>
    <cellStyle name="Normal 7 2 4" xfId="472"/>
    <cellStyle name="Normal 7 3" xfId="224"/>
    <cellStyle name="Normal 7 3 2" xfId="225"/>
    <cellStyle name="Normal 7 3 2 2" xfId="476"/>
    <cellStyle name="Normal 7 3 3" xfId="226"/>
    <cellStyle name="Normal 7 3 3 2" xfId="477"/>
    <cellStyle name="Normal 7 3 4" xfId="475"/>
    <cellStyle name="Normal 7 4" xfId="227"/>
    <cellStyle name="Normal 7 4 2" xfId="478"/>
    <cellStyle name="Normal 7 5" xfId="228"/>
    <cellStyle name="Normal 7 5 2" xfId="479"/>
    <cellStyle name="Normal 7 6" xfId="229"/>
    <cellStyle name="Normal 7 6 2" xfId="480"/>
    <cellStyle name="Normal 7 7" xfId="471"/>
    <cellStyle name="Normal 8" xfId="230"/>
    <cellStyle name="Normal 8 2" xfId="231"/>
    <cellStyle name="Normal 8 2 2" xfId="232"/>
    <cellStyle name="Normal 8 2 2 2" xfId="483"/>
    <cellStyle name="Normal 8 2 3" xfId="233"/>
    <cellStyle name="Normal 8 2 3 2" xfId="484"/>
    <cellStyle name="Normal 8 2 4" xfId="482"/>
    <cellStyle name="Normal 8 3" xfId="234"/>
    <cellStyle name="Normal 8 3 2" xfId="235"/>
    <cellStyle name="Normal 8 3 2 2" xfId="486"/>
    <cellStyle name="Normal 8 3 3" xfId="236"/>
    <cellStyle name="Normal 8 3 3 2" xfId="487"/>
    <cellStyle name="Normal 8 3 4" xfId="485"/>
    <cellStyle name="Normal 8 4" xfId="237"/>
    <cellStyle name="Normal 8 4 2" xfId="488"/>
    <cellStyle name="Normal 8 5" xfId="238"/>
    <cellStyle name="Normal 8 5 2" xfId="489"/>
    <cellStyle name="Normal 8 6" xfId="239"/>
    <cellStyle name="Normal 8 6 2" xfId="490"/>
    <cellStyle name="Normal 8 7" xfId="481"/>
    <cellStyle name="Normal 9" xfId="240"/>
    <cellStyle name="Normal 9 2" xfId="241"/>
    <cellStyle name="Normal 9 2 2" xfId="242"/>
    <cellStyle name="Normal 9 2 2 2" xfId="493"/>
    <cellStyle name="Normal 9 2 3" xfId="243"/>
    <cellStyle name="Normal 9 2 3 2" xfId="494"/>
    <cellStyle name="Normal 9 2 4" xfId="492"/>
    <cellStyle name="Normal 9 3" xfId="244"/>
    <cellStyle name="Normal 9 3 2" xfId="495"/>
    <cellStyle name="Normal 9 4" xfId="245"/>
    <cellStyle name="Normal 9 4 2" xfId="496"/>
    <cellStyle name="Normal 9 5" xfId="246"/>
    <cellStyle name="Normal 9 5 2" xfId="497"/>
    <cellStyle name="Normal 9 6" xfId="491"/>
    <cellStyle name="Note 2" xfId="247"/>
    <cellStyle name="Note 2 2" xfId="248"/>
    <cellStyle name="Note 2 2 2" xfId="249"/>
    <cellStyle name="Note 2 2 2 2" xfId="500"/>
    <cellStyle name="Note 2 2 3" xfId="250"/>
    <cellStyle name="Note 2 2 3 2" xfId="501"/>
    <cellStyle name="Note 2 2 4" xfId="499"/>
    <cellStyle name="Note 2 3" xfId="251"/>
    <cellStyle name="Note 2 3 2" xfId="502"/>
    <cellStyle name="Note 2 4" xfId="252"/>
    <cellStyle name="Note 2 4 2" xfId="503"/>
    <cellStyle name="Note 2 5" xfId="253"/>
    <cellStyle name="Note 2 5 2" xfId="504"/>
    <cellStyle name="Note 2 6" xfId="498"/>
    <cellStyle name="Note 3" xfId="254"/>
    <cellStyle name="Note 3 2" xfId="255"/>
    <cellStyle name="Note 3 2 2" xfId="506"/>
    <cellStyle name="Note 3 3" xfId="256"/>
    <cellStyle name="Note 3 3 2" xfId="507"/>
    <cellStyle name="Note 3 4" xfId="505"/>
    <cellStyle name="Note 4" xfId="257"/>
    <cellStyle name="Note 4 2" xfId="508"/>
    <cellStyle name="Note 5" xfId="258"/>
    <cellStyle name="Note 5 2" xfId="509"/>
    <cellStyle name="Note 6" xfId="259"/>
    <cellStyle name="Note 6 2" xfId="510"/>
    <cellStyle name="OBI_ColHeader" xfId="260"/>
    <cellStyle name="Percent 2" xfId="261"/>
  </cellStyles>
  <dxfs count="6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font>
      <fill>
        <patternFill>
          <bgColor theme="6" tint="0.79998168889431442"/>
        </patternFill>
      </fill>
    </dxf>
  </dxfs>
  <tableStyles count="0" defaultTableStyle="TableStyleMedium2" defaultPivotStyle="PivotStyleLight16"/>
  <colors>
    <mruColors>
      <color rgb="FF0000FF"/>
      <color rgb="FF0066FF"/>
      <color rgb="FFC6EFCE"/>
      <color rgb="FFFFFF99"/>
      <color rgb="FFFFFFCC"/>
      <color rgb="FFD9D9D9"/>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151555</xdr:colOff>
      <xdr:row>6</xdr:row>
      <xdr:rowOff>80961</xdr:rowOff>
    </xdr:to>
    <xdr:pic>
      <xdr:nvPicPr>
        <xdr:cNvPr id="4" name="Picture 3" descr="California Climate Investments Logo" title="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27980" cy="15954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1304080</xdr:colOff>
      <xdr:row>6</xdr:row>
      <xdr:rowOff>82642</xdr:rowOff>
    </xdr:to>
    <xdr:pic>
      <xdr:nvPicPr>
        <xdr:cNvPr id="4" name="Picture 3" descr="California Climate Investments Logo" title="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27980" cy="15685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2027980</xdr:colOff>
      <xdr:row>6</xdr:row>
      <xdr:rowOff>82642</xdr:rowOff>
    </xdr:to>
    <xdr:pic>
      <xdr:nvPicPr>
        <xdr:cNvPr id="3" name="Picture 2" descr="California Climate Investments Logo" title="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27980" cy="15668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2027980</xdr:colOff>
      <xdr:row>6</xdr:row>
      <xdr:rowOff>84323</xdr:rowOff>
    </xdr:to>
    <xdr:pic>
      <xdr:nvPicPr>
        <xdr:cNvPr id="3" name="Picture 2" descr="California Climate Investments Logo" title="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59" y="0"/>
          <a:ext cx="2027980" cy="1568542"/>
        </a:xfrm>
        <a:prstGeom prst="rect">
          <a:avLst/>
        </a:prstGeom>
      </xdr:spPr>
    </xdr:pic>
    <xdr:clientData/>
  </xdr:twoCellAnchor>
  <xdr:twoCellAnchor editAs="oneCell">
    <xdr:from>
      <xdr:col>0</xdr:col>
      <xdr:colOff>0</xdr:colOff>
      <xdr:row>0</xdr:row>
      <xdr:rowOff>0</xdr:rowOff>
    </xdr:from>
    <xdr:to>
      <xdr:col>0</xdr:col>
      <xdr:colOff>2027980</xdr:colOff>
      <xdr:row>6</xdr:row>
      <xdr:rowOff>84323</xdr:rowOff>
    </xdr:to>
    <xdr:pic>
      <xdr:nvPicPr>
        <xdr:cNvPr id="4" name="Picture 3" descr="California Climate Investments Logo" title="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27980" cy="15685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2027980</xdr:colOff>
      <xdr:row>6</xdr:row>
      <xdr:rowOff>84323</xdr:rowOff>
    </xdr:to>
    <xdr:pic>
      <xdr:nvPicPr>
        <xdr:cNvPr id="2" name="Picture 1" descr="California Climate Investments Logo" title="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27980" cy="1570223"/>
        </a:xfrm>
        <a:prstGeom prst="rect">
          <a:avLst/>
        </a:prstGeom>
      </xdr:spPr>
    </xdr:pic>
    <xdr:clientData/>
  </xdr:twoCellAnchor>
  <xdr:twoCellAnchor editAs="oneCell">
    <xdr:from>
      <xdr:col>0</xdr:col>
      <xdr:colOff>0</xdr:colOff>
      <xdr:row>0</xdr:row>
      <xdr:rowOff>0</xdr:rowOff>
    </xdr:from>
    <xdr:to>
      <xdr:col>0</xdr:col>
      <xdr:colOff>2027980</xdr:colOff>
      <xdr:row>6</xdr:row>
      <xdr:rowOff>84323</xdr:rowOff>
    </xdr:to>
    <xdr:pic>
      <xdr:nvPicPr>
        <xdr:cNvPr id="3" name="Picture 2" descr="California Climate Investments Logo" title="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27980" cy="15702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Div\CIB%20Benefits%20Section\State%20Agency%20Program%20FY%202016-17\AHSC\QM\DRAFT%20QM%20for%20posting%203.8.17\sgc_ahsc_draftcalculator_16-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IB%20Benefits%20Section/State%20Agency%20Program%20FY%202016-17/LCTOP/QM/caltrans_lctop_finalar_16-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bede\AppData\Local\Microsoft\Windows\INetCache\Content.Outlook\YPLI2820\ahsc_tool_draft_080919_jb%2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Cap%20and%20Trade\LCTOP\02%20Program\02%20FY15-16\04%20Forms\5%20LCTOP%20Allocation%20RequestI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B%20Bond/Emissions%20Estimates/Calculators/2010%20Updated%20Calculators/TruckCalculator/updatestarted042820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CalEEMod Steps 4-6"/>
      <sheetName val="TAC Inputs"/>
      <sheetName val="GHG Summary"/>
      <sheetName val="Definitions"/>
      <sheetName val="GHG Calculations"/>
      <sheetName val="Defaults"/>
      <sheetName val="Auto GHGs"/>
      <sheetName val="Cut-A-Way"/>
      <sheetName val="Van"/>
      <sheetName val="Transit Bus"/>
    </sheetNames>
    <sheetDataSet>
      <sheetData sheetId="0"/>
      <sheetData sheetId="1">
        <row r="49">
          <cell r="D49" t="e">
            <v>#N/A</v>
          </cell>
        </row>
      </sheetData>
      <sheetData sheetId="2">
        <row r="11">
          <cell r="C11">
            <v>0</v>
          </cell>
        </row>
        <row r="29">
          <cell r="T29">
            <v>0</v>
          </cell>
        </row>
      </sheetData>
      <sheetData sheetId="3"/>
      <sheetData sheetId="4"/>
      <sheetData sheetId="5"/>
      <sheetData sheetId="6">
        <row r="2">
          <cell r="A2">
            <v>2019</v>
          </cell>
          <cell r="B2">
            <v>2017</v>
          </cell>
          <cell r="C2" t="str">
            <v>Alameda</v>
          </cell>
          <cell r="H2">
            <v>1E-3</v>
          </cell>
          <cell r="I2">
            <v>5.0000000000000001E-4</v>
          </cell>
          <cell r="K2" t="str">
            <v>TOD</v>
          </cell>
        </row>
        <row r="3">
          <cell r="A3">
            <v>2018</v>
          </cell>
          <cell r="B3">
            <v>2018</v>
          </cell>
          <cell r="C3" t="str">
            <v>Alpine</v>
          </cell>
          <cell r="H3">
            <v>1.4E-3</v>
          </cell>
          <cell r="I3">
            <v>1E-3</v>
          </cell>
          <cell r="K3" t="str">
            <v>ICP</v>
          </cell>
        </row>
        <row r="4">
          <cell r="A4">
            <v>2017</v>
          </cell>
          <cell r="B4">
            <v>2019</v>
          </cell>
          <cell r="C4" t="str">
            <v>Amador</v>
          </cell>
          <cell r="H4">
            <v>1.9E-3</v>
          </cell>
          <cell r="I4">
            <v>1.5E-3</v>
          </cell>
          <cell r="K4" t="str">
            <v>RIPA</v>
          </cell>
        </row>
        <row r="5">
          <cell r="A5">
            <v>2016</v>
          </cell>
          <cell r="B5">
            <v>2020</v>
          </cell>
          <cell r="C5" t="str">
            <v>Butte</v>
          </cell>
          <cell r="H5">
            <v>2E-3</v>
          </cell>
          <cell r="I5">
            <v>2E-3</v>
          </cell>
        </row>
        <row r="6">
          <cell r="A6">
            <v>2015</v>
          </cell>
          <cell r="B6">
            <v>2021</v>
          </cell>
          <cell r="C6" t="str">
            <v>Calaveras</v>
          </cell>
          <cell r="H6">
            <v>2.7000000000000001E-3</v>
          </cell>
          <cell r="I6">
            <v>3.0000000000000001E-3</v>
          </cell>
        </row>
        <row r="7">
          <cell r="A7">
            <v>2014</v>
          </cell>
          <cell r="B7">
            <v>2022</v>
          </cell>
          <cell r="C7" t="str">
            <v xml:space="preserve">Colusa </v>
          </cell>
          <cell r="H7">
            <v>2.8999999999999998E-3</v>
          </cell>
          <cell r="K7" t="str">
            <v>Low Density Suburban</v>
          </cell>
        </row>
        <row r="8">
          <cell r="A8">
            <v>2013</v>
          </cell>
          <cell r="B8">
            <v>2023</v>
          </cell>
          <cell r="C8" t="str">
            <v>Contra Costa</v>
          </cell>
          <cell r="H8">
            <v>3.8E-3</v>
          </cell>
          <cell r="K8" t="str">
            <v>Suburban Center</v>
          </cell>
        </row>
        <row r="9">
          <cell r="A9">
            <v>2012</v>
          </cell>
          <cell r="B9">
            <v>2024</v>
          </cell>
          <cell r="C9" t="str">
            <v>Del Norte</v>
          </cell>
          <cell r="H9">
            <v>5.1999999999999998E-3</v>
          </cell>
          <cell r="K9" t="str">
            <v>Urban Center</v>
          </cell>
        </row>
        <row r="10">
          <cell r="A10">
            <v>2011</v>
          </cell>
          <cell r="B10">
            <v>2025</v>
          </cell>
          <cell r="C10" t="str">
            <v>El Dorado</v>
          </cell>
          <cell r="H10">
            <v>7.3000000000000001E-3</v>
          </cell>
          <cell r="K10" t="str">
            <v>Urban</v>
          </cell>
        </row>
        <row r="11">
          <cell r="A11">
            <v>2010</v>
          </cell>
          <cell r="B11">
            <v>2026</v>
          </cell>
          <cell r="C11" t="str">
            <v>Fresno</v>
          </cell>
          <cell r="H11">
            <v>7.7999999999999996E-3</v>
          </cell>
        </row>
        <row r="12">
          <cell r="A12">
            <v>2009</v>
          </cell>
          <cell r="B12">
            <v>2027</v>
          </cell>
          <cell r="C12" t="str">
            <v>Glenn</v>
          </cell>
          <cell r="H12">
            <v>1.04E-2</v>
          </cell>
        </row>
        <row r="13">
          <cell r="A13">
            <v>2008</v>
          </cell>
          <cell r="B13">
            <v>2028</v>
          </cell>
          <cell r="C13" t="str">
            <v>Humboldt</v>
          </cell>
          <cell r="E13" t="str">
            <v>Biodiesel</v>
          </cell>
          <cell r="H13">
            <v>1.09E-2</v>
          </cell>
          <cell r="K13" t="str">
            <v>Yes</v>
          </cell>
        </row>
        <row r="14">
          <cell r="A14">
            <v>2007</v>
          </cell>
          <cell r="B14">
            <v>2029</v>
          </cell>
          <cell r="C14" t="str">
            <v>Imperial</v>
          </cell>
          <cell r="E14" t="str">
            <v>CNG</v>
          </cell>
          <cell r="H14">
            <v>1.4500000000000001E-2</v>
          </cell>
          <cell r="K14" t="str">
            <v>No</v>
          </cell>
        </row>
        <row r="15">
          <cell r="A15">
            <v>2006</v>
          </cell>
          <cell r="B15">
            <v>2030</v>
          </cell>
          <cell r="C15" t="str">
            <v>Inyo</v>
          </cell>
          <cell r="E15" t="str">
            <v>Diesel</v>
          </cell>
          <cell r="H15">
            <v>1.55E-2</v>
          </cell>
        </row>
        <row r="16">
          <cell r="A16">
            <v>2005</v>
          </cell>
          <cell r="B16">
            <v>2031</v>
          </cell>
          <cell r="C16" t="str">
            <v>Kern</v>
          </cell>
          <cell r="E16" t="str">
            <v>Electric/BEV or PHEV</v>
          </cell>
          <cell r="H16">
            <v>2.07E-2</v>
          </cell>
        </row>
        <row r="17">
          <cell r="A17">
            <v>2004</v>
          </cell>
          <cell r="B17">
            <v>2032</v>
          </cell>
          <cell r="C17" t="str">
            <v>Kings</v>
          </cell>
          <cell r="E17" t="str">
            <v>Electric (Heavy Rail)</v>
          </cell>
          <cell r="K17" t="str">
            <v>$0 to $273.74</v>
          </cell>
        </row>
        <row r="18">
          <cell r="A18">
            <v>2003</v>
          </cell>
          <cell r="B18">
            <v>2033</v>
          </cell>
          <cell r="C18" t="str">
            <v>Lake</v>
          </cell>
          <cell r="E18" t="str">
            <v>Electric (Light Rail)</v>
          </cell>
          <cell r="K18" t="str">
            <v>$273.75 to $543.84</v>
          </cell>
        </row>
        <row r="19">
          <cell r="A19">
            <v>2002</v>
          </cell>
          <cell r="B19">
            <v>2034</v>
          </cell>
          <cell r="C19" t="str">
            <v>Lassen</v>
          </cell>
          <cell r="E19" t="str">
            <v>Electric (Trolley Bus, Cable Car, Street Car)</v>
          </cell>
          <cell r="K19" t="str">
            <v>$543.85 to $1,087.69</v>
          </cell>
        </row>
        <row r="20">
          <cell r="A20">
            <v>2001</v>
          </cell>
          <cell r="B20">
            <v>2035</v>
          </cell>
          <cell r="C20" t="str">
            <v>Los Angeles</v>
          </cell>
          <cell r="E20" t="str">
            <v>Hydrogen Fuel Cell</v>
          </cell>
          <cell r="K20" t="str">
            <v>$1,087.70 to $2,175.39</v>
          </cell>
        </row>
        <row r="21">
          <cell r="A21">
            <v>2000</v>
          </cell>
          <cell r="B21">
            <v>2036</v>
          </cell>
          <cell r="C21" t="str">
            <v>Madera</v>
          </cell>
          <cell r="E21" t="str">
            <v>LNG</v>
          </cell>
          <cell r="K21" t="str">
            <v>$2,175.40 or greater</v>
          </cell>
        </row>
        <row r="22">
          <cell r="A22">
            <v>1999</v>
          </cell>
          <cell r="B22">
            <v>2037</v>
          </cell>
          <cell r="C22" t="str">
            <v>Marin</v>
          </cell>
          <cell r="E22" t="str">
            <v>Renewable Diesel</v>
          </cell>
        </row>
        <row r="23">
          <cell r="A23">
            <v>1998</v>
          </cell>
          <cell r="B23">
            <v>2038</v>
          </cell>
          <cell r="C23" t="str">
            <v>Mariposa</v>
          </cell>
          <cell r="E23" t="str">
            <v>Renewable Natural Gas</v>
          </cell>
        </row>
        <row r="24">
          <cell r="A24">
            <v>1997</v>
          </cell>
          <cell r="B24">
            <v>2039</v>
          </cell>
          <cell r="C24" t="str">
            <v>Mendocino</v>
          </cell>
        </row>
        <row r="25">
          <cell r="A25">
            <v>1996</v>
          </cell>
          <cell r="B25">
            <v>2040</v>
          </cell>
          <cell r="C25" t="str">
            <v>Merced</v>
          </cell>
        </row>
        <row r="26">
          <cell r="A26">
            <v>1995</v>
          </cell>
          <cell r="B26">
            <v>2041</v>
          </cell>
          <cell r="C26" t="str">
            <v>Modoc</v>
          </cell>
        </row>
        <row r="27">
          <cell r="A27">
            <v>1994</v>
          </cell>
          <cell r="B27">
            <v>2042</v>
          </cell>
          <cell r="C27" t="str">
            <v>Mono</v>
          </cell>
        </row>
        <row r="28">
          <cell r="A28">
            <v>1993</v>
          </cell>
          <cell r="B28">
            <v>2043</v>
          </cell>
          <cell r="C28" t="str">
            <v>Monterey</v>
          </cell>
        </row>
        <row r="29">
          <cell r="A29">
            <v>1992</v>
          </cell>
          <cell r="B29">
            <v>2044</v>
          </cell>
          <cell r="C29" t="str">
            <v>Napa</v>
          </cell>
        </row>
        <row r="30">
          <cell r="A30">
            <v>1991</v>
          </cell>
          <cell r="B30">
            <v>2045</v>
          </cell>
          <cell r="C30" t="str">
            <v>Nevada</v>
          </cell>
        </row>
        <row r="31">
          <cell r="A31">
            <v>1990</v>
          </cell>
          <cell r="B31">
            <v>2046</v>
          </cell>
          <cell r="C31" t="str">
            <v>Orange</v>
          </cell>
        </row>
        <row r="32">
          <cell r="A32">
            <v>1989</v>
          </cell>
          <cell r="B32">
            <v>2047</v>
          </cell>
          <cell r="C32" t="str">
            <v>Placer</v>
          </cell>
        </row>
        <row r="33">
          <cell r="A33">
            <v>1988</v>
          </cell>
          <cell r="B33">
            <v>2048</v>
          </cell>
          <cell r="C33" t="str">
            <v>Plumas</v>
          </cell>
        </row>
        <row r="34">
          <cell r="A34">
            <v>1987</v>
          </cell>
          <cell r="B34">
            <v>2049</v>
          </cell>
          <cell r="C34" t="str">
            <v>Riverside</v>
          </cell>
        </row>
        <row r="35">
          <cell r="A35">
            <v>1986</v>
          </cell>
          <cell r="B35">
            <v>2050</v>
          </cell>
          <cell r="C35" t="str">
            <v>Sacramento</v>
          </cell>
        </row>
        <row r="36">
          <cell r="A36">
            <v>1985</v>
          </cell>
          <cell r="B36">
            <v>0</v>
          </cell>
          <cell r="C36" t="str">
            <v>San Benito</v>
          </cell>
        </row>
        <row r="37">
          <cell r="A37">
            <v>1984</v>
          </cell>
          <cell r="B37">
            <v>0</v>
          </cell>
          <cell r="C37" t="str">
            <v>San Bernardino</v>
          </cell>
        </row>
        <row r="38">
          <cell r="A38">
            <v>1983</v>
          </cell>
          <cell r="C38" t="str">
            <v>San Diego</v>
          </cell>
        </row>
        <row r="39">
          <cell r="A39">
            <v>1982</v>
          </cell>
          <cell r="C39" t="str">
            <v>San Francisco</v>
          </cell>
        </row>
        <row r="40">
          <cell r="A40">
            <v>1981</v>
          </cell>
          <cell r="C40" t="str">
            <v>San Joaquin</v>
          </cell>
        </row>
        <row r="41">
          <cell r="A41">
            <v>1980</v>
          </cell>
          <cell r="C41" t="str">
            <v>San Luis Obispo</v>
          </cell>
        </row>
        <row r="42">
          <cell r="A42">
            <v>1979</v>
          </cell>
          <cell r="C42" t="str">
            <v>San Mateo</v>
          </cell>
        </row>
        <row r="43">
          <cell r="A43">
            <v>1978</v>
          </cell>
          <cell r="C43" t="str">
            <v>Santa Barbara</v>
          </cell>
        </row>
        <row r="44">
          <cell r="A44">
            <v>1977</v>
          </cell>
          <cell r="C44" t="str">
            <v>Santa Clara</v>
          </cell>
        </row>
        <row r="45">
          <cell r="A45">
            <v>1976</v>
          </cell>
          <cell r="C45" t="str">
            <v>Santa Cruz</v>
          </cell>
        </row>
        <row r="46">
          <cell r="A46">
            <v>1975</v>
          </cell>
          <cell r="C46" t="str">
            <v>Shasta</v>
          </cell>
        </row>
        <row r="47">
          <cell r="A47">
            <v>1974</v>
          </cell>
          <cell r="C47" t="str">
            <v>Sierra</v>
          </cell>
        </row>
        <row r="48">
          <cell r="A48">
            <v>1973</v>
          </cell>
          <cell r="C48" t="str">
            <v>Siskiyou</v>
          </cell>
          <cell r="E48" t="str">
            <v>New Bus Service (local bus)</v>
          </cell>
        </row>
        <row r="49">
          <cell r="A49">
            <v>1972</v>
          </cell>
          <cell r="C49" t="str">
            <v>Solano</v>
          </cell>
          <cell r="E49" t="str">
            <v>New Bus Service (long distance commuter)</v>
          </cell>
        </row>
        <row r="50">
          <cell r="A50">
            <v>1971</v>
          </cell>
          <cell r="C50" t="str">
            <v>Sonoma</v>
          </cell>
          <cell r="E50" t="str">
            <v>New Train Service</v>
          </cell>
        </row>
        <row r="51">
          <cell r="C51" t="str">
            <v>Stanislaus</v>
          </cell>
          <cell r="E51" t="str">
            <v>New Ferry Service</v>
          </cell>
        </row>
        <row r="52">
          <cell r="C52" t="str">
            <v>Sutter</v>
          </cell>
          <cell r="E52" t="str">
            <v>Vanpool</v>
          </cell>
        </row>
        <row r="53">
          <cell r="C53" t="str">
            <v>Tehama</v>
          </cell>
          <cell r="E53" t="str">
            <v>Shuttle</v>
          </cell>
        </row>
        <row r="54">
          <cell r="C54" t="str">
            <v>Trinity</v>
          </cell>
          <cell r="E54" t="str">
            <v>Capital Improvements</v>
          </cell>
        </row>
        <row r="55">
          <cell r="C55" t="str">
            <v>Tulare</v>
          </cell>
          <cell r="E55" t="str">
            <v>Bicycle Paths Class 1</v>
          </cell>
        </row>
        <row r="56">
          <cell r="C56" t="str">
            <v>Tuolumne</v>
          </cell>
          <cell r="E56" t="str">
            <v>Bicycle Lanes Class 2</v>
          </cell>
        </row>
        <row r="57">
          <cell r="C57" t="str">
            <v>Ventura</v>
          </cell>
          <cell r="E57" t="str">
            <v>Bikeway Class 4</v>
          </cell>
        </row>
        <row r="58">
          <cell r="C58" t="str">
            <v>Yolo</v>
          </cell>
          <cell r="E58" t="str">
            <v>Bike Share</v>
          </cell>
        </row>
        <row r="59">
          <cell r="C59" t="str">
            <v>Yuba</v>
          </cell>
          <cell r="E59" t="str">
            <v>Pedestrian Facilities</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Request"/>
      <sheetName val="AA"/>
      <sheetName val="C&amp;A"/>
      <sheetName val="QM-Tool"/>
      <sheetName val="QM Sum"/>
      <sheetName val="Funding Plan"/>
      <sheetName val="AR_Sum"/>
      <sheetName val="AR tables"/>
      <sheetName val="EF Default Tables"/>
      <sheetName val="GHG Calcs"/>
      <sheetName val="Defaults"/>
      <sheetName val="Van"/>
      <sheetName val="Cut-A-Way"/>
      <sheetName val="Over-Road Coach"/>
      <sheetName val="Transit Bus"/>
      <sheetName val="Auto GHGs"/>
    </sheetNames>
    <sheetDataSet>
      <sheetData sheetId="0"/>
      <sheetData sheetId="1"/>
      <sheetData sheetId="2"/>
      <sheetData sheetId="3"/>
      <sheetData sheetId="4"/>
      <sheetData sheetId="5"/>
      <sheetData sheetId="6"/>
      <sheetData sheetId="7"/>
      <sheetData sheetId="8"/>
      <sheetData sheetId="9"/>
      <sheetData sheetId="10">
        <row r="2">
          <cell r="B2">
            <v>2015</v>
          </cell>
          <cell r="C2" t="str">
            <v>Alameda</v>
          </cell>
          <cell r="D2" t="str">
            <v>Great Basin</v>
          </cell>
          <cell r="E2" t="str">
            <v>New/Expanded Service</v>
          </cell>
          <cell r="H2" t="str">
            <v>Implement new transit service</v>
          </cell>
          <cell r="S2" t="str">
            <v>Bike-share</v>
          </cell>
          <cell r="T2" t="str">
            <v>Cut-A-Way</v>
          </cell>
          <cell r="U2" t="str">
            <v>County</v>
          </cell>
          <cell r="W2" t="str">
            <v>Yes</v>
          </cell>
          <cell r="Y2" t="str">
            <v>Biodiesel (gal)</v>
          </cell>
          <cell r="Z2" t="str">
            <v>Vehicle Replacement</v>
          </cell>
        </row>
        <row r="3">
          <cell r="B3">
            <v>2016</v>
          </cell>
          <cell r="C3" t="str">
            <v>Alpine</v>
          </cell>
          <cell r="D3" t="str">
            <v>Lake County (Air Basin)</v>
          </cell>
          <cell r="E3" t="str">
            <v>Service Improvements</v>
          </cell>
          <cell r="H3" t="str">
            <v>Expand/Enhance transit service</v>
          </cell>
          <cell r="S3" t="str">
            <v>Ferry</v>
          </cell>
          <cell r="T3" t="str">
            <v>Ferry</v>
          </cell>
          <cell r="U3" t="str">
            <v>Air Basin</v>
          </cell>
          <cell r="W3" t="str">
            <v>No</v>
          </cell>
          <cell r="Y3" t="str">
            <v>CNG (ft3)</v>
          </cell>
          <cell r="Z3" t="str">
            <v>Not Applicable</v>
          </cell>
        </row>
        <row r="4">
          <cell r="B4">
            <v>2017</v>
          </cell>
          <cell r="C4" t="str">
            <v>Amador</v>
          </cell>
          <cell r="D4" t="str">
            <v>Lake Tahoe</v>
          </cell>
          <cell r="E4" t="str">
            <v>Capital Improvements</v>
          </cell>
          <cell r="H4" t="str">
            <v xml:space="preserve">Provide alternative transit options
</v>
          </cell>
          <cell r="S4" t="str">
            <v>Heavy Rail</v>
          </cell>
          <cell r="T4" t="str">
            <v>Heavy Rail</v>
          </cell>
          <cell r="Y4" t="str">
            <v>Diesel (gal)</v>
          </cell>
          <cell r="Z4" t="str">
            <v>Fuel Reductions</v>
          </cell>
        </row>
        <row r="5">
          <cell r="B5">
            <v>2018</v>
          </cell>
          <cell r="C5" t="str">
            <v>Butte</v>
          </cell>
          <cell r="D5" t="str">
            <v>Mojave Desert</v>
          </cell>
          <cell r="E5" t="str">
            <v>Cleaner Vehicles</v>
          </cell>
          <cell r="H5" t="str">
            <v xml:space="preserve">Transit vouchers
</v>
          </cell>
          <cell r="S5" t="str">
            <v>Intercity/Express Bus (Long Distance)</v>
          </cell>
          <cell r="T5" t="str">
            <v>Light Rail</v>
          </cell>
          <cell r="Y5" t="str">
            <v>Electric (KWh)</v>
          </cell>
        </row>
        <row r="6">
          <cell r="B6">
            <v>2019</v>
          </cell>
          <cell r="C6" t="str">
            <v>Calaveras</v>
          </cell>
          <cell r="D6" t="str">
            <v>Mountain Counties</v>
          </cell>
          <cell r="H6" t="str">
            <v>Network/fare integration</v>
          </cell>
          <cell r="S6" t="str">
            <v>Light Rail</v>
          </cell>
          <cell r="T6" t="str">
            <v>Over-Road Coach</v>
          </cell>
          <cell r="Y6" t="str">
            <v>Gasoline (gal)</v>
          </cell>
        </row>
        <row r="7">
          <cell r="B7">
            <v>2020</v>
          </cell>
          <cell r="C7" t="str">
            <v>Colusa</v>
          </cell>
          <cell r="D7" t="str">
            <v>North Central Coast</v>
          </cell>
          <cell r="S7" t="str">
            <v>Local/ Intercity Bus (Short Distances)</v>
          </cell>
          <cell r="T7" t="str">
            <v>Streetcar</v>
          </cell>
          <cell r="Y7" t="str">
            <v>Hydrogen Fuel Cell (kg)</v>
          </cell>
        </row>
        <row r="8">
          <cell r="B8">
            <v>2021</v>
          </cell>
          <cell r="C8" t="str">
            <v>Contra Costa</v>
          </cell>
          <cell r="D8" t="str">
            <v>North Coast</v>
          </cell>
          <cell r="H8" t="str">
            <v>Purchase zero-emission vehicle(s)</v>
          </cell>
          <cell r="S8" t="str">
            <v>Multi-modal</v>
          </cell>
          <cell r="T8" t="str">
            <v>Transit Bus</v>
          </cell>
          <cell r="Y8" t="str">
            <v>LNG (gal)</v>
          </cell>
        </row>
        <row r="9">
          <cell r="B9">
            <v>2022</v>
          </cell>
          <cell r="C9" t="str">
            <v>Del Norte</v>
          </cell>
          <cell r="D9" t="str">
            <v>Northeast Plateau</v>
          </cell>
          <cell r="H9" t="str">
            <v>Purchase replacement zero-emission/hybrid vehicle(s)</v>
          </cell>
          <cell r="S9" t="str">
            <v>Shuttle</v>
          </cell>
          <cell r="T9" t="str">
            <v>Van</v>
          </cell>
          <cell r="Y9" t="str">
            <v>Renewable Diesel (gal)</v>
          </cell>
        </row>
        <row r="10">
          <cell r="B10">
            <v>2023</v>
          </cell>
          <cell r="C10" t="str">
            <v>El Dorado</v>
          </cell>
          <cell r="D10" t="str">
            <v>Sacramento Valley</v>
          </cell>
          <cell r="H10" t="str">
            <v>Install new transit facilities</v>
          </cell>
          <cell r="S10" t="str">
            <v>Streetcar</v>
          </cell>
          <cell r="Y10" t="str">
            <v>Renewable Natural Gas (ft3)</v>
          </cell>
        </row>
        <row r="11">
          <cell r="B11">
            <v>2024</v>
          </cell>
          <cell r="C11" t="str">
            <v>Fresno</v>
          </cell>
          <cell r="D11" t="str">
            <v>Salton Sea</v>
          </cell>
          <cell r="H11" t="str">
            <v>Upgrade transit facilities</v>
          </cell>
          <cell r="S11" t="str">
            <v>Vanpool</v>
          </cell>
        </row>
        <row r="12">
          <cell r="A12">
            <v>2022</v>
          </cell>
          <cell r="B12">
            <v>2025</v>
          </cell>
          <cell r="C12" t="str">
            <v>Glenn</v>
          </cell>
          <cell r="D12" t="str">
            <v>San Diego (Air Basin)</v>
          </cell>
          <cell r="H12" t="str">
            <v>Upgrade transit vehicle(s)</v>
          </cell>
        </row>
        <row r="13">
          <cell r="A13">
            <v>2021</v>
          </cell>
          <cell r="B13">
            <v>2026</v>
          </cell>
          <cell r="C13" t="str">
            <v>Humboldt</v>
          </cell>
          <cell r="D13" t="str">
            <v>San Francisco Bay Area</v>
          </cell>
        </row>
        <row r="14">
          <cell r="A14">
            <v>2020</v>
          </cell>
          <cell r="B14">
            <v>2027</v>
          </cell>
          <cell r="C14" t="str">
            <v>Imperial</v>
          </cell>
          <cell r="D14" t="str">
            <v>San Joaquin Valley</v>
          </cell>
        </row>
        <row r="15">
          <cell r="A15">
            <v>2019</v>
          </cell>
          <cell r="B15">
            <v>2028</v>
          </cell>
          <cell r="C15" t="str">
            <v>Inyo</v>
          </cell>
          <cell r="D15" t="str">
            <v>South Central Coast</v>
          </cell>
        </row>
        <row r="16">
          <cell r="A16">
            <v>2018</v>
          </cell>
          <cell r="B16">
            <v>2029</v>
          </cell>
          <cell r="C16" t="str">
            <v>Kern</v>
          </cell>
          <cell r="D16" t="str">
            <v>South Coast</v>
          </cell>
        </row>
        <row r="17">
          <cell r="A17">
            <v>2017</v>
          </cell>
          <cell r="B17">
            <v>2030</v>
          </cell>
          <cell r="C17" t="str">
            <v>Kings</v>
          </cell>
        </row>
        <row r="18">
          <cell r="A18">
            <v>2016</v>
          </cell>
          <cell r="B18">
            <v>2031</v>
          </cell>
          <cell r="C18" t="str">
            <v>Lake (County)</v>
          </cell>
        </row>
        <row r="19">
          <cell r="A19">
            <v>2015</v>
          </cell>
          <cell r="B19">
            <v>2032</v>
          </cell>
          <cell r="C19" t="str">
            <v>Lassen</v>
          </cell>
        </row>
        <row r="20">
          <cell r="A20">
            <v>2014</v>
          </cell>
          <cell r="B20">
            <v>2033</v>
          </cell>
          <cell r="C20" t="str">
            <v>Los Angeles</v>
          </cell>
        </row>
        <row r="21">
          <cell r="A21">
            <v>2013</v>
          </cell>
          <cell r="B21">
            <v>2034</v>
          </cell>
          <cell r="C21" t="str">
            <v>Madera</v>
          </cell>
        </row>
        <row r="22">
          <cell r="A22">
            <v>2012</v>
          </cell>
          <cell r="B22">
            <v>2035</v>
          </cell>
          <cell r="C22" t="str">
            <v>Marin</v>
          </cell>
        </row>
        <row r="23">
          <cell r="A23">
            <v>2011</v>
          </cell>
          <cell r="B23">
            <v>2036</v>
          </cell>
          <cell r="C23" t="str">
            <v>Mariposa</v>
          </cell>
        </row>
        <row r="24">
          <cell r="A24">
            <v>2010</v>
          </cell>
          <cell r="B24">
            <v>2037</v>
          </cell>
          <cell r="C24" t="str">
            <v>Mendocino</v>
          </cell>
        </row>
        <row r="25">
          <cell r="A25">
            <v>2009</v>
          </cell>
          <cell r="B25">
            <v>2038</v>
          </cell>
          <cell r="C25" t="str">
            <v>Merced</v>
          </cell>
        </row>
        <row r="26">
          <cell r="A26">
            <v>2008</v>
          </cell>
          <cell r="B26">
            <v>2039</v>
          </cell>
          <cell r="C26" t="str">
            <v>Modoc</v>
          </cell>
        </row>
        <row r="27">
          <cell r="A27">
            <v>2007</v>
          </cell>
          <cell r="B27">
            <v>2040</v>
          </cell>
          <cell r="C27" t="str">
            <v>Mono</v>
          </cell>
        </row>
        <row r="28">
          <cell r="A28">
            <v>2006</v>
          </cell>
          <cell r="B28">
            <v>2041</v>
          </cell>
          <cell r="C28" t="str">
            <v>Monterey</v>
          </cell>
        </row>
        <row r="29">
          <cell r="A29">
            <v>2005</v>
          </cell>
          <cell r="B29">
            <v>2042</v>
          </cell>
          <cell r="C29" t="str">
            <v>Napa</v>
          </cell>
        </row>
        <row r="30">
          <cell r="A30">
            <v>2004</v>
          </cell>
          <cell r="B30">
            <v>2043</v>
          </cell>
          <cell r="C30" t="str">
            <v>Nevada</v>
          </cell>
        </row>
        <row r="31">
          <cell r="A31">
            <v>2003</v>
          </cell>
          <cell r="B31">
            <v>2044</v>
          </cell>
          <cell r="C31" t="str">
            <v>Orange</v>
          </cell>
        </row>
        <row r="32">
          <cell r="A32">
            <v>2002</v>
          </cell>
          <cell r="B32">
            <v>2045</v>
          </cell>
          <cell r="C32" t="str">
            <v>Placer</v>
          </cell>
        </row>
        <row r="33">
          <cell r="A33">
            <v>2001</v>
          </cell>
          <cell r="B33">
            <v>2046</v>
          </cell>
          <cell r="C33" t="str">
            <v>Plumas</v>
          </cell>
        </row>
        <row r="34">
          <cell r="A34">
            <v>2000</v>
          </cell>
          <cell r="B34">
            <v>2047</v>
          </cell>
          <cell r="C34" t="str">
            <v>Riverside</v>
          </cell>
        </row>
        <row r="35">
          <cell r="A35">
            <v>1999</v>
          </cell>
          <cell r="B35">
            <v>2048</v>
          </cell>
          <cell r="C35" t="str">
            <v>Sacramento</v>
          </cell>
        </row>
        <row r="36">
          <cell r="A36">
            <v>1998</v>
          </cell>
          <cell r="B36">
            <v>2049</v>
          </cell>
          <cell r="C36" t="str">
            <v>San Benito</v>
          </cell>
        </row>
        <row r="37">
          <cell r="A37">
            <v>1997</v>
          </cell>
          <cell r="B37">
            <v>2050</v>
          </cell>
          <cell r="C37" t="str">
            <v>San Bernardino</v>
          </cell>
        </row>
        <row r="38">
          <cell r="A38">
            <v>1996</v>
          </cell>
          <cell r="C38" t="str">
            <v>San Diego (County)</v>
          </cell>
        </row>
        <row r="39">
          <cell r="A39">
            <v>1995</v>
          </cell>
          <cell r="C39" t="str">
            <v>San Francisco (County)</v>
          </cell>
        </row>
        <row r="40">
          <cell r="A40">
            <v>1994</v>
          </cell>
          <cell r="C40" t="str">
            <v>San Joaquin</v>
          </cell>
        </row>
        <row r="41">
          <cell r="A41">
            <v>1993</v>
          </cell>
          <cell r="C41" t="str">
            <v>San Luis Obispo</v>
          </cell>
        </row>
        <row r="42">
          <cell r="A42">
            <v>1992</v>
          </cell>
          <cell r="C42" t="str">
            <v>San Mateo</v>
          </cell>
        </row>
        <row r="43">
          <cell r="A43">
            <v>1991</v>
          </cell>
          <cell r="C43" t="str">
            <v>Santa Barbara</v>
          </cell>
        </row>
        <row r="44">
          <cell r="A44">
            <v>1990</v>
          </cell>
          <cell r="C44" t="str">
            <v>Santa Clara</v>
          </cell>
        </row>
        <row r="45">
          <cell r="A45">
            <v>1989</v>
          </cell>
          <cell r="C45" t="str">
            <v>Santa Cruz</v>
          </cell>
        </row>
        <row r="46">
          <cell r="A46">
            <v>1988</v>
          </cell>
          <cell r="C46" t="str">
            <v>Shasta</v>
          </cell>
        </row>
        <row r="47">
          <cell r="A47">
            <v>1987</v>
          </cell>
          <cell r="C47" t="str">
            <v>Sierra</v>
          </cell>
        </row>
        <row r="48">
          <cell r="A48">
            <v>1986</v>
          </cell>
          <cell r="C48" t="str">
            <v>Siskiyou</v>
          </cell>
        </row>
        <row r="49">
          <cell r="A49">
            <v>1985</v>
          </cell>
          <cell r="C49" t="str">
            <v>Solano</v>
          </cell>
        </row>
        <row r="50">
          <cell r="A50">
            <v>1984</v>
          </cell>
          <cell r="C50" t="str">
            <v>Sonoma</v>
          </cell>
        </row>
        <row r="51">
          <cell r="A51">
            <v>1983</v>
          </cell>
          <cell r="C51" t="str">
            <v>Stanislaus</v>
          </cell>
        </row>
        <row r="52">
          <cell r="A52">
            <v>1982</v>
          </cell>
          <cell r="C52" t="str">
            <v>Sutter</v>
          </cell>
        </row>
        <row r="53">
          <cell r="A53">
            <v>1981</v>
          </cell>
          <cell r="C53" t="str">
            <v>Tehama</v>
          </cell>
        </row>
        <row r="54">
          <cell r="A54">
            <v>1980</v>
          </cell>
          <cell r="C54" t="str">
            <v>Trinity</v>
          </cell>
        </row>
        <row r="55">
          <cell r="A55">
            <v>1979</v>
          </cell>
          <cell r="C55" t="str">
            <v>Tulare</v>
          </cell>
        </row>
        <row r="56">
          <cell r="A56">
            <v>1978</v>
          </cell>
          <cell r="C56" t="str">
            <v>Tuolumne</v>
          </cell>
        </row>
        <row r="57">
          <cell r="A57">
            <v>1977</v>
          </cell>
          <cell r="C57" t="str">
            <v>Ventura</v>
          </cell>
        </row>
        <row r="58">
          <cell r="A58">
            <v>1976</v>
          </cell>
          <cell r="C58" t="str">
            <v>Yolo</v>
          </cell>
        </row>
        <row r="59">
          <cell r="A59">
            <v>1975</v>
          </cell>
          <cell r="C59" t="str">
            <v>Yuba</v>
          </cell>
        </row>
        <row r="60">
          <cell r="A60">
            <v>1974</v>
          </cell>
        </row>
      </sheetData>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ject Info"/>
      <sheetName val="Affordable Housing Inputs"/>
      <sheetName val="Active Transportation Inputs"/>
      <sheetName val="Transit Inputs"/>
      <sheetName val="Solar Photovoltaic Inputs"/>
      <sheetName val="GHG Summary"/>
      <sheetName val="Co-benefits Summary"/>
      <sheetName val="Documentation"/>
      <sheetName val="Costs"/>
      <sheetName val="Transit Emissions"/>
      <sheetName val="Trip Generation"/>
      <sheetName val="Energy, Fuel, &amp; Travel Prices"/>
      <sheetName val="Active Transportation Factors"/>
      <sheetName val="Fuel-specific GHG"/>
      <sheetName val="Modes of Transportation GHG"/>
      <sheetName val="Passenger Auto GHG"/>
      <sheetName val="Passenger Auto Criteria &amp; Toxic"/>
      <sheetName val="Coach Criteria &amp; Toxic"/>
      <sheetName val="Cut-a-way Criteria &amp; Toxic"/>
      <sheetName val="Ferry Criteria &amp; Toxic"/>
      <sheetName val="Locomotive Criteria &amp; Toxic"/>
      <sheetName val="Transit Bus Criteria &amp; Toxic"/>
      <sheetName val="Van Criteria &amp; Toxic"/>
      <sheetName val="Grid Electricity"/>
      <sheetName val="ahsc_tool_draft_080919_jb (003)"/>
    </sheetNames>
    <sheetDataSet>
      <sheetData sheetId="0"/>
      <sheetData sheetId="1"/>
      <sheetData sheetId="2">
        <row r="12">
          <cell r="F12" t="str">
            <v/>
          </cell>
          <cell r="I12" t="str">
            <v/>
          </cell>
        </row>
        <row r="13">
          <cell r="F13" t="str">
            <v/>
          </cell>
          <cell r="I13" t="str">
            <v/>
          </cell>
        </row>
        <row r="14">
          <cell r="F14" t="str">
            <v/>
          </cell>
          <cell r="I14" t="str">
            <v/>
          </cell>
        </row>
        <row r="15">
          <cell r="F15" t="str">
            <v/>
          </cell>
          <cell r="I15" t="str">
            <v/>
          </cell>
        </row>
        <row r="16">
          <cell r="F16" t="str">
            <v/>
          </cell>
          <cell r="I16" t="str">
            <v/>
          </cell>
        </row>
        <row r="17">
          <cell r="F17" t="str">
            <v/>
          </cell>
          <cell r="I17" t="str">
            <v/>
          </cell>
        </row>
        <row r="18">
          <cell r="F18" t="str">
            <v/>
          </cell>
          <cell r="I18" t="str">
            <v/>
          </cell>
        </row>
        <row r="19">
          <cell r="F19">
            <v>0</v>
          </cell>
        </row>
        <row r="20">
          <cell r="F20" t="str">
            <v/>
          </cell>
        </row>
        <row r="21">
          <cell r="F21" t="str">
            <v/>
          </cell>
        </row>
        <row r="22">
          <cell r="F22" t="str">
            <v/>
          </cell>
        </row>
        <row r="23">
          <cell r="C23" t="str">
            <v/>
          </cell>
          <cell r="F23" t="str">
            <v/>
          </cell>
        </row>
        <row r="24">
          <cell r="C24" t="str">
            <v/>
          </cell>
        </row>
        <row r="25">
          <cell r="C25" t="str">
            <v/>
          </cell>
        </row>
        <row r="26">
          <cell r="C26" t="str">
            <v/>
          </cell>
          <cell r="F26" t="str">
            <v/>
          </cell>
        </row>
        <row r="27">
          <cell r="C27" t="str">
            <v/>
          </cell>
          <cell r="F27" t="str">
            <v/>
          </cell>
        </row>
        <row r="28">
          <cell r="C28" t="str">
            <v/>
          </cell>
          <cell r="F28" t="str">
            <v/>
          </cell>
        </row>
        <row r="29">
          <cell r="C29" t="str">
            <v/>
          </cell>
          <cell r="F29" t="str">
            <v/>
          </cell>
        </row>
        <row r="30">
          <cell r="F30" t="str">
            <v/>
          </cell>
        </row>
        <row r="33">
          <cell r="F33" t="str">
            <v/>
          </cell>
        </row>
        <row r="34">
          <cell r="F34" t="str">
            <v/>
          </cell>
        </row>
        <row r="35">
          <cell r="C35" t="str">
            <v/>
          </cell>
        </row>
        <row r="36">
          <cell r="C36" t="str">
            <v/>
          </cell>
        </row>
        <row r="42">
          <cell r="C42" t="str">
            <v/>
          </cell>
        </row>
        <row r="43">
          <cell r="C43" t="str">
            <v/>
          </cell>
        </row>
      </sheetData>
      <sheetData sheetId="3"/>
      <sheetData sheetId="4"/>
      <sheetData sheetId="5">
        <row r="12">
          <cell r="F12" t="str">
            <v/>
          </cell>
        </row>
        <row r="13">
          <cell r="F13" t="str">
            <v/>
          </cell>
        </row>
        <row r="14">
          <cell r="C14" t="str">
            <v/>
          </cell>
          <cell r="F14" t="str">
            <v/>
          </cell>
        </row>
        <row r="15">
          <cell r="F15" t="str">
            <v/>
          </cell>
        </row>
      </sheetData>
      <sheetData sheetId="6">
        <row r="15">
          <cell r="C15" t="str">
            <v/>
          </cell>
        </row>
      </sheetData>
      <sheetData sheetId="7"/>
      <sheetData sheetId="8"/>
      <sheetData sheetId="9">
        <row r="13">
          <cell r="L13" t="str">
            <v/>
          </cell>
        </row>
        <row r="16">
          <cell r="L16" t="str">
            <v/>
          </cell>
        </row>
        <row r="19">
          <cell r="L19" t="str">
            <v/>
          </cell>
        </row>
      </sheetData>
      <sheetData sheetId="10"/>
      <sheetData sheetId="11"/>
      <sheetData sheetId="12">
        <row r="9">
          <cell r="A9" t="str">
            <v>Capital Improvement</v>
          </cell>
          <cell r="B9" t="str">
            <v>Ferry</v>
          </cell>
          <cell r="C9" t="str">
            <v>Light Rail</v>
          </cell>
          <cell r="D9" t="str">
            <v>Local Bus</v>
          </cell>
          <cell r="E9" t="str">
            <v>Long-distance Commuter Bus</v>
          </cell>
          <cell r="F9" t="str">
            <v>Shuttle</v>
          </cell>
          <cell r="G9" t="str">
            <v>Streetcar</v>
          </cell>
          <cell r="H9" t="str">
            <v>Train</v>
          </cell>
          <cell r="I9" t="str">
            <v>Vanpool</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llocation-Request"/>
      <sheetName val="Attchment A"/>
      <sheetName val="Attchment B"/>
      <sheetName val="Sheet2"/>
    </sheetNames>
    <sheetDataSet>
      <sheetData sheetId="0"/>
      <sheetData sheetId="1"/>
      <sheetData sheetId="2"/>
      <sheetData sheetId="3"/>
      <sheetData sheetId="4">
        <row r="3">
          <cell r="A3" t="str">
            <v xml:space="preserve">A1: Implement new transit service </v>
          </cell>
        </row>
        <row r="4">
          <cell r="A4" t="str">
            <v>A2: Expand/Enhance transit service</v>
          </cell>
        </row>
        <row r="5">
          <cell r="A5" t="str">
            <v>A3: Provide alternative transit options</v>
          </cell>
        </row>
        <row r="6">
          <cell r="A6" t="str">
            <v>A4: Network/fare integration</v>
          </cell>
        </row>
        <row r="7">
          <cell r="A7" t="str">
            <v>A5: Free or reduced-fare transit vouchers</v>
          </cell>
        </row>
        <row r="8">
          <cell r="A8" t="str">
            <v>Ai: Purchase, operate and maintain zero-emission or hybrid vehicles and equipment</v>
          </cell>
        </row>
        <row r="9">
          <cell r="A9" t="str">
            <v>Aii: Install infrastructure to support zero-emission or plug-in hybid vehicles and equipment</v>
          </cell>
        </row>
        <row r="10">
          <cell r="A10" t="str">
            <v>Aiii: Install infrastructure to support natural gas or other low carbon alternative fuels</v>
          </cell>
        </row>
        <row r="11">
          <cell r="A11" t="str">
            <v xml:space="preserve">Aiv: Install renewable energy at transit facilities </v>
          </cell>
        </row>
        <row r="12">
          <cell r="A12" t="str">
            <v>B1: Install new stops/stations for local bus, intercity rail, commuter bus or rail service</v>
          </cell>
        </row>
        <row r="13">
          <cell r="A13" t="str">
            <v xml:space="preserve">B2: Install new transit stop/station that connect to bike paths/pedestrian path </v>
          </cell>
        </row>
        <row r="14">
          <cell r="A14" t="str">
            <v>B3: Upgrade transit stops/stations to support active transportation and encourages ridership</v>
          </cell>
        </row>
        <row r="15">
          <cell r="A15" t="str">
            <v>B4: Upgrade transit vehicles to support active transportation and encourage ridership</v>
          </cell>
        </row>
        <row r="16">
          <cell r="A16" t="str">
            <v>Bi: Install renewable energy at transit facilities</v>
          </cell>
        </row>
        <row r="17">
          <cell r="A17" t="str">
            <v>Bii: Maintenance or operations to support expanded transit facilities and enhancements</v>
          </cell>
        </row>
        <row r="20">
          <cell r="A20" t="str">
            <v>LCTP 1A: Project provides incentives for vehicles or equipment to those with a physical address in a disadvantaged community.</v>
          </cell>
        </row>
        <row r="21">
          <cell r="A21" t="str">
            <v>LCTP 1B: Project provides incentives for vehicles or equipment that will be domiciled in a disadvantaged community.</v>
          </cell>
        </row>
        <row r="22">
          <cell r="A22" t="str">
            <v>LCTP 1C: Project provides incentives for vehicles or equipment that reduce air pollution on fixed routes that are primarily within a disadvantaged community or vehicles that serve transit stations or stops in a disadvantaged community.</v>
          </cell>
        </row>
        <row r="23">
          <cell r="A23" t="str">
            <v>LCTP 1D: Project provides greater mobility and increased access to clean transportation for disadvantaged community residents by placing services in a disadvantaged community, including ride-sharing, car-sharing, or other advanced technology mobility options.</v>
          </cell>
        </row>
        <row r="24">
          <cell r="A24" t="str">
            <v>LCTP 2A: Project provides incentives for vehicles or equipment to those with a physical address in a ZIP code that contains a disadvantaged community census tract.</v>
          </cell>
        </row>
        <row r="25">
          <cell r="A25" t="str">
            <v>LCTP 2B: Project provides incentives for freight vehicles or equipment that primarily serve freight hubs** located in a ZIP code that contains a disadvantaged community census tract, as identified in Table 2.A-1,  Appendix 2.A,  of Volume 2 of the Funding Guidelines.</v>
          </cell>
        </row>
        <row r="26">
          <cell r="A26" t="str">
            <v>LCTP 2C:  Project provides greater mobility and increased access to clean transportation for disadvantaged community residents by placing services that are accessible by walking within ½ mile of a disadvantaged community, including ride-sharing, car-sharing, or other advanced technology mobility options.</v>
          </cell>
        </row>
        <row r="27">
          <cell r="A27" t="str">
            <v>TP 1A: Project provides improved transit or intercity rail service for stations or stops in a disadvantaged community.</v>
          </cell>
        </row>
        <row r="28">
          <cell r="A28" t="str">
            <v>TP 1B:  Project provides transit incentives to residents with a physical address in a disadvantaged community.</v>
          </cell>
        </row>
        <row r="29">
          <cell r="A29" t="str">
            <v>TP 1C: Project improves transit connectivity at stations or stops in a disadvantaged community.</v>
          </cell>
        </row>
        <row r="30">
          <cell r="A30" t="str">
            <v>TP 1D: Project improves connectivity between travel modes for vehicles or equipment that service stations or stops in a disadvantaged community.</v>
          </cell>
        </row>
        <row r="31">
          <cell r="A31" t="str">
            <v>TP 1E: Project creates or improves infrastructure or equipment that reduces air pollution at a station, stop or transit facility in a disadvantaged community.</v>
          </cell>
        </row>
        <row r="32">
          <cell r="A32" t="str">
            <v>TP 1F: Project creates or improves infrastructure or equipment that reduces air pollution on regular routes that are primarily within a disadvantaged community.</v>
          </cell>
        </row>
        <row r="33">
          <cell r="A33" t="str">
            <v>TP 1G: Project provides greater mobility and increased access to clean transportation for disadvantaged community residents by placing services in a disadvantaged community, including ride-sharing, car-sharing, or other advanced technology mobility options associated with transit.</v>
          </cell>
        </row>
        <row r="34">
          <cell r="A34" t="str">
            <v>TP 1H: Project improves transit stations or stops in a disadvantaged community to increase safety and comfort.</v>
          </cell>
        </row>
        <row r="35">
          <cell r="A35" t="str">
            <v>TP 2A: Project provides improved local bus transit service for riders using stations or stops that are accessible by walking within ½ mile of a DAC.</v>
          </cell>
        </row>
        <row r="36">
          <cell r="A36" t="str">
            <v>TP 2B: Project improves local bus transit connectivity for riders using stations  or stops that are accessible by walking within ½ mile of a disadvantaged community.</v>
          </cell>
        </row>
        <row r="37">
          <cell r="A37" t="str">
            <v>TP 2C: Project provides improved intercity rail (and related feeder bus service), commuter bus or rail transit service for riders using stations or stops in a ZIP code that contains a disadvantaged community census tract or within ½ mile of a disadvantaged community.</v>
          </cell>
        </row>
        <row r="38">
          <cell r="A38" t="str">
            <v>TP 2D: Project provides improved intercity rail (and related feeder bus service), commuter bus or rail transit connectivity for riders using stations or stops in a ZIP code that contains a disadvantaged community census tract or within ½ mile of a disadvantaged community.</v>
          </cell>
        </row>
        <row r="39">
          <cell r="A39" t="str">
            <v>TP 2E: Project will increase intercity rail (and related feeder bus service), commuter bus or rail transit ridership, with at least 25 percent of new riders from disadvantaged communities.</v>
          </cell>
        </row>
        <row r="40">
          <cell r="A40" t="str">
            <v>TP 2F: Project provides greater mobility and increased access to clean transportation for disadvantaged community residents by placing services that are accessible by walking within ½ mile of a disadvantaged community, including ride-sharing, car-sharing, or other advanced technology mobility options associated with transit.</v>
          </cell>
        </row>
        <row r="41">
          <cell r="A41" t="str">
            <v xml:space="preserve">TP 2G: Project improves transit stations or stops that are accessible by walking within ½ mile of a disadvantaged community, to increase safety and comfort. </v>
          </cell>
        </row>
        <row r="42">
          <cell r="A42" t="str">
            <v>TP 2H: Project includes recruitment, agreements, policies or other approaches that are consistent with federal and state law and result in at least 25 percent of project work hours performed by residents of a disadvantaged community.</v>
          </cell>
        </row>
        <row r="43">
          <cell r="A43" t="str">
            <v>TP 2I: Project includes recruitment, agreements, policies or other approaches that are consistent with federal and state law and result in at least 10 percent of project work hours performed by residents of a disadvantaged community participating in job training programs which lead to industry-recognized credentials or certifications.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Sample Inputs"/>
      <sheetName val="Input Data"/>
      <sheetName val="Benefits Summary"/>
      <sheetName val="V"/>
      <sheetName val="Calc Inputs"/>
      <sheetName val="Final Calculations"/>
      <sheetName val="3-Way-Truck8to8"/>
      <sheetName val="3-Way-TruckFinal"/>
      <sheetName val="3-Way-Truck8to8drayage"/>
      <sheetName val="3-Way-Truck7to7drayage"/>
      <sheetName val="3-Way-Truck7to7"/>
      <sheetName val="Final Calculationsclass7"/>
      <sheetName val="Final Calculationsclass8"/>
      <sheetName val="Baseline Calculations Class 8"/>
      <sheetName val="Baseline Cals Drayage Class8"/>
      <sheetName val="Baseline Calculations Class 7"/>
      <sheetName val="Baseline Cals Drayage Class7"/>
      <sheetName val="Funding Check"/>
      <sheetName val="HYBRID_Class8"/>
      <sheetName val="HYBRID_Class7"/>
      <sheetName val="DIESEL-LNG-CNG_Class8"/>
      <sheetName val="DIESEL-LNG-CNG_Class7"/>
      <sheetName val="RETROFITClass7"/>
      <sheetName val="RETROFITClass8"/>
      <sheetName val="2-truckfinal"/>
      <sheetName val="2-truck-newtruck7"/>
      <sheetName val="2-truck-newtruck8"/>
      <sheetName val="2-truckbaseline7"/>
      <sheetName val="2-truckbaselinedrayageclass7"/>
      <sheetName val="2-truckbaseline8"/>
      <sheetName val="2-truckbaselinedrayageclass8"/>
      <sheetName val="ER Diesel "/>
      <sheetName val="Valid Ent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F4" t="str">
            <v>diesel</v>
          </cell>
        </row>
        <row r="5">
          <cell r="F5" t="str">
            <v>LNG/CNG</v>
          </cell>
        </row>
        <row r="6">
          <cell r="F6" t="str">
            <v>Hybrid</v>
          </cell>
        </row>
        <row r="7">
          <cell r="F7" t="str">
            <v>Electric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rb.ca.gov/auctionproceeds" TargetMode="External"/><Relationship Id="rId2" Type="http://schemas.openxmlformats.org/officeDocument/2006/relationships/hyperlink" Target="mailto:GGRFProgram@arb.ca.gov" TargetMode="External"/><Relationship Id="rId1" Type="http://schemas.openxmlformats.org/officeDocument/2006/relationships/hyperlink" Target="mailto:tccpubliccomments@sgc.ca.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rb.ca.gov/cci-resource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32"/>
  <sheetViews>
    <sheetView showGridLines="0" tabSelected="1" showRuler="0" zoomScaleNormal="100" zoomScaleSheetLayoutView="80" workbookViewId="0"/>
  </sheetViews>
  <sheetFormatPr defaultRowHeight="15.75"/>
  <cols>
    <col min="1" max="4" width="28.28515625" style="46" customWidth="1"/>
    <col min="5" max="5" width="22" style="46" customWidth="1"/>
    <col min="6" max="6" width="42.140625" style="46" customWidth="1"/>
    <col min="7" max="16384" width="9.140625" style="46"/>
  </cols>
  <sheetData>
    <row r="1" spans="1:6" ht="20.100000000000001" customHeight="1">
      <c r="C1" s="47"/>
      <c r="D1" s="1" t="s">
        <v>0</v>
      </c>
    </row>
    <row r="2" spans="1:6" ht="20.100000000000001" customHeight="1">
      <c r="D2" s="2"/>
    </row>
    <row r="3" spans="1:6" ht="20.100000000000001" customHeight="1">
      <c r="D3" s="1" t="s">
        <v>6</v>
      </c>
    </row>
    <row r="4" spans="1:6" ht="20.100000000000001" customHeight="1">
      <c r="D4" s="3" t="s">
        <v>4</v>
      </c>
    </row>
    <row r="5" spans="1:6" ht="20.100000000000001" customHeight="1">
      <c r="D5" s="4"/>
    </row>
    <row r="6" spans="1:6" ht="20.100000000000001" customHeight="1">
      <c r="D6" s="4" t="s">
        <v>7</v>
      </c>
    </row>
    <row r="7" spans="1:6" ht="20.100000000000001" customHeight="1">
      <c r="D7" s="48"/>
    </row>
    <row r="8" spans="1:6" s="53" customFormat="1" ht="20.100000000000001" customHeight="1" thickBot="1">
      <c r="A8" s="83" t="s">
        <v>85</v>
      </c>
      <c r="C8" s="52"/>
      <c r="D8" s="52"/>
      <c r="E8" s="52"/>
      <c r="F8" s="52"/>
    </row>
    <row r="9" spans="1:6" s="55" customFormat="1" ht="15" customHeight="1">
      <c r="A9" s="93" t="s">
        <v>115</v>
      </c>
      <c r="B9" s="94"/>
      <c r="C9" s="94"/>
      <c r="D9" s="94"/>
      <c r="E9" s="94"/>
      <c r="F9" s="95"/>
    </row>
    <row r="10" spans="1:6" s="55" customFormat="1" ht="15" customHeight="1">
      <c r="A10" s="96"/>
      <c r="B10" s="97"/>
      <c r="C10" s="97"/>
      <c r="D10" s="97"/>
      <c r="E10" s="97"/>
      <c r="F10" s="98"/>
    </row>
    <row r="11" spans="1:6" s="55" customFormat="1" ht="15" customHeight="1">
      <c r="A11" s="96"/>
      <c r="B11" s="97"/>
      <c r="C11" s="97"/>
      <c r="D11" s="97"/>
      <c r="E11" s="97"/>
      <c r="F11" s="98"/>
    </row>
    <row r="12" spans="1:6" s="55" customFormat="1" ht="15" customHeight="1">
      <c r="A12" s="96"/>
      <c r="B12" s="97"/>
      <c r="C12" s="97"/>
      <c r="D12" s="97"/>
      <c r="E12" s="97"/>
      <c r="F12" s="98"/>
    </row>
    <row r="13" spans="1:6" s="55" customFormat="1" ht="15" customHeight="1">
      <c r="A13" s="96"/>
      <c r="B13" s="97"/>
      <c r="C13" s="97"/>
      <c r="D13" s="97"/>
      <c r="E13" s="97"/>
      <c r="F13" s="98"/>
    </row>
    <row r="14" spans="1:6" s="55" customFormat="1" ht="15" customHeight="1">
      <c r="A14" s="96"/>
      <c r="B14" s="97"/>
      <c r="C14" s="97"/>
      <c r="D14" s="97"/>
      <c r="E14" s="97"/>
      <c r="F14" s="98"/>
    </row>
    <row r="15" spans="1:6" s="55" customFormat="1" ht="15" customHeight="1">
      <c r="A15" s="96"/>
      <c r="B15" s="97"/>
      <c r="C15" s="97"/>
      <c r="D15" s="97"/>
      <c r="E15" s="97"/>
      <c r="F15" s="98"/>
    </row>
    <row r="16" spans="1:6" s="55" customFormat="1" ht="15" customHeight="1">
      <c r="A16" s="96"/>
      <c r="B16" s="97"/>
      <c r="C16" s="97"/>
      <c r="D16" s="97"/>
      <c r="E16" s="97"/>
      <c r="F16" s="98"/>
    </row>
    <row r="17" spans="1:6" s="55" customFormat="1" ht="15" customHeight="1">
      <c r="A17" s="96"/>
      <c r="B17" s="97"/>
      <c r="C17" s="97"/>
      <c r="D17" s="97"/>
      <c r="E17" s="97"/>
      <c r="F17" s="98"/>
    </row>
    <row r="18" spans="1:6" s="55" customFormat="1" ht="15" customHeight="1">
      <c r="A18" s="96"/>
      <c r="B18" s="97"/>
      <c r="C18" s="97"/>
      <c r="D18" s="97"/>
      <c r="E18" s="97"/>
      <c r="F18" s="98"/>
    </row>
    <row r="19" spans="1:6" s="53" customFormat="1" ht="15" customHeight="1">
      <c r="A19" s="96"/>
      <c r="B19" s="97"/>
      <c r="C19" s="97"/>
      <c r="D19" s="97"/>
      <c r="E19" s="97"/>
      <c r="F19" s="98"/>
    </row>
    <row r="20" spans="1:6" s="53" customFormat="1" ht="15" customHeight="1">
      <c r="A20" s="96"/>
      <c r="B20" s="97"/>
      <c r="C20" s="97"/>
      <c r="D20" s="97"/>
      <c r="E20" s="97"/>
      <c r="F20" s="98"/>
    </row>
    <row r="21" spans="1:6" s="53" customFormat="1" ht="15" customHeight="1">
      <c r="A21" s="96"/>
      <c r="B21" s="97"/>
      <c r="C21" s="97"/>
      <c r="D21" s="97"/>
      <c r="E21" s="97"/>
      <c r="F21" s="98"/>
    </row>
    <row r="22" spans="1:6" s="53" customFormat="1" ht="15" customHeight="1">
      <c r="A22" s="96"/>
      <c r="B22" s="97"/>
      <c r="C22" s="97"/>
      <c r="D22" s="97"/>
      <c r="E22" s="97"/>
      <c r="F22" s="98"/>
    </row>
    <row r="23" spans="1:6" s="53" customFormat="1" ht="15" customHeight="1">
      <c r="A23" s="96"/>
      <c r="B23" s="97"/>
      <c r="C23" s="97"/>
      <c r="D23" s="97"/>
      <c r="E23" s="97"/>
      <c r="F23" s="98"/>
    </row>
    <row r="24" spans="1:6" s="53" customFormat="1" ht="15" customHeight="1">
      <c r="A24" s="96"/>
      <c r="B24" s="97"/>
      <c r="C24" s="97"/>
      <c r="D24" s="97"/>
      <c r="E24" s="97"/>
      <c r="F24" s="98"/>
    </row>
    <row r="25" spans="1:6" s="53" customFormat="1" ht="75" customHeight="1">
      <c r="A25" s="96"/>
      <c r="B25" s="97"/>
      <c r="C25" s="97"/>
      <c r="D25" s="97"/>
      <c r="E25" s="97"/>
      <c r="F25" s="98"/>
    </row>
    <row r="26" spans="1:6" s="53" customFormat="1" ht="15" customHeight="1">
      <c r="A26" s="54"/>
      <c r="B26" s="55"/>
      <c r="C26" s="55"/>
      <c r="D26" s="55"/>
      <c r="E26" s="55"/>
      <c r="F26" s="56"/>
    </row>
    <row r="27" spans="1:6" s="53" customFormat="1" ht="15" customHeight="1">
      <c r="A27" s="60" t="s">
        <v>67</v>
      </c>
      <c r="B27" s="61"/>
      <c r="C27" s="61"/>
      <c r="D27" s="61"/>
      <c r="E27" s="61"/>
      <c r="F27" s="63"/>
    </row>
    <row r="28" spans="1:6" s="53" customFormat="1" ht="15" customHeight="1">
      <c r="A28" s="62" t="s">
        <v>68</v>
      </c>
      <c r="B28" s="58"/>
      <c r="C28" s="58"/>
      <c r="D28" s="58"/>
      <c r="F28" s="57" t="s">
        <v>1</v>
      </c>
    </row>
    <row r="29" spans="1:6" s="53" customFormat="1" ht="15" customHeight="1">
      <c r="A29" s="62" t="s">
        <v>69</v>
      </c>
      <c r="B29" s="58"/>
      <c r="C29" s="58"/>
      <c r="D29" s="58"/>
      <c r="F29" s="91" t="s">
        <v>3</v>
      </c>
    </row>
    <row r="30" spans="1:6" s="53" customFormat="1" ht="15" customHeight="1" thickBot="1">
      <c r="A30" s="64" t="s">
        <v>70</v>
      </c>
      <c r="B30" s="65"/>
      <c r="C30" s="65"/>
      <c r="D30" s="65"/>
      <c r="E30" s="66"/>
      <c r="F30" s="67" t="s">
        <v>5</v>
      </c>
    </row>
    <row r="31" spans="1:6" s="53" customFormat="1" ht="15" customHeight="1">
      <c r="A31" s="52"/>
      <c r="B31" s="58"/>
      <c r="C31" s="58"/>
      <c r="D31" s="58"/>
      <c r="E31" s="58"/>
      <c r="F31" s="59"/>
    </row>
    <row r="32" spans="1:6" ht="15" customHeight="1">
      <c r="A32" s="50"/>
      <c r="B32" s="51"/>
      <c r="C32" s="51"/>
      <c r="D32" s="51"/>
      <c r="E32" s="49"/>
      <c r="F32" s="49"/>
    </row>
  </sheetData>
  <sheetProtection algorithmName="SHA-512" hashValue="2GMOt0lWL6g2mT9IrzeAb8OAuMmxc/G47ejgSpdigSCet8QOZKOmmMMBGz+qWsP2xhRj9ztTL9px8y4usBi9lw==" saltValue="9+mkYfQvUsZMCQ/MvXYmUw==" spinCount="100000" sheet="1" objects="1" scenarios="1"/>
  <dataConsolidate/>
  <mergeCells count="1">
    <mergeCell ref="A9:F25"/>
  </mergeCells>
  <hyperlinks>
    <hyperlink ref="F30" r:id="rId1"/>
    <hyperlink ref="F28" r:id="rId2"/>
    <hyperlink ref="F29" r:id="rId3" tooltip="Link to auction proceeds webpage"/>
    <hyperlink ref="A9:F25" r:id="rId4" display="http://www.arb.ca.gov/cci-resources"/>
  </hyperlinks>
  <pageMargins left="0.5" right="0.5" top="0.75" bottom="0.75" header="0.3" footer="0.3"/>
  <pageSetup scale="72" orientation="landscape" r:id="rId5"/>
  <headerFooter>
    <oddFooter>&amp;L&amp;"Avenir LT Std 55 Roman,Regular"&amp;12FINAL November 1, 2019&amp;C&amp;"Avenir LT Std 55 Roman,Regular"&amp;12Page &amp;P of &amp;N&amp;R&amp;"Avenir LT Std 55 Roman,Regular"&amp;12&amp;A</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zoomScaleNormal="100" workbookViewId="0">
      <selection activeCell="C11" sqref="C11"/>
    </sheetView>
  </sheetViews>
  <sheetFormatPr defaultColWidth="9.140625" defaultRowHeight="15" customHeight="1"/>
  <cols>
    <col min="1" max="1" width="10.85546875" style="68" customWidth="1"/>
    <col min="2" max="2" width="33.42578125" style="68" customWidth="1"/>
    <col min="3" max="3" width="90.140625" style="68" customWidth="1"/>
    <col min="4" max="16384" width="9.140625" style="68"/>
  </cols>
  <sheetData>
    <row r="1" spans="1:16" s="9" customFormat="1" ht="20.100000000000001" customHeight="1">
      <c r="C1" s="5" t="s">
        <v>0</v>
      </c>
    </row>
    <row r="2" spans="1:16" s="9" customFormat="1" ht="20.100000000000001" customHeight="1">
      <c r="C2" s="6"/>
      <c r="O2" s="10"/>
      <c r="P2" s="10"/>
    </row>
    <row r="3" spans="1:16" s="9" customFormat="1" ht="20.100000000000001" customHeight="1">
      <c r="C3" s="5" t="s">
        <v>6</v>
      </c>
      <c r="O3" s="11"/>
      <c r="P3" s="11"/>
    </row>
    <row r="4" spans="1:16" s="9" customFormat="1" ht="20.100000000000001" customHeight="1">
      <c r="C4" s="7" t="s">
        <v>4</v>
      </c>
      <c r="O4" s="11"/>
      <c r="P4" s="11"/>
    </row>
    <row r="5" spans="1:16" s="9" customFormat="1" ht="20.100000000000001" customHeight="1">
      <c r="C5" s="8"/>
      <c r="O5" s="11"/>
      <c r="P5" s="11"/>
    </row>
    <row r="6" spans="1:16" s="9" customFormat="1" ht="20.100000000000001" customHeight="1">
      <c r="C6" s="8" t="s">
        <v>7</v>
      </c>
      <c r="O6" s="11"/>
      <c r="P6" s="11"/>
    </row>
    <row r="7" spans="1:16" s="9" customFormat="1" ht="20.100000000000001" customHeight="1">
      <c r="B7" s="7"/>
      <c r="O7" s="11"/>
      <c r="P7" s="11"/>
    </row>
    <row r="8" spans="1:16" ht="20.100000000000001" customHeight="1">
      <c r="A8" s="101" t="s">
        <v>84</v>
      </c>
      <c r="B8" s="101"/>
      <c r="C8" s="69"/>
    </row>
    <row r="9" spans="1:16" ht="15" customHeight="1">
      <c r="A9" s="99" t="s">
        <v>83</v>
      </c>
      <c r="B9" s="100"/>
      <c r="C9" s="99"/>
    </row>
    <row r="10" spans="1:16" ht="15" customHeight="1" thickBot="1"/>
    <row r="11" spans="1:16" ht="20.100000000000001" customHeight="1">
      <c r="A11" s="103" t="s">
        <v>71</v>
      </c>
      <c r="B11" s="104"/>
      <c r="C11" s="117"/>
    </row>
    <row r="12" spans="1:16" ht="20.100000000000001" customHeight="1">
      <c r="A12" s="105" t="s">
        <v>72</v>
      </c>
      <c r="B12" s="106"/>
      <c r="C12" s="118"/>
    </row>
    <row r="13" spans="1:16" ht="20.100000000000001" customHeight="1">
      <c r="A13" s="105" t="s">
        <v>73</v>
      </c>
      <c r="B13" s="106"/>
      <c r="C13" s="118"/>
    </row>
    <row r="14" spans="1:16" ht="20.100000000000001" customHeight="1">
      <c r="A14" s="105" t="s">
        <v>74</v>
      </c>
      <c r="B14" s="106"/>
      <c r="C14" s="79"/>
    </row>
    <row r="15" spans="1:16" ht="20.100000000000001" customHeight="1">
      <c r="A15" s="105" t="s">
        <v>75</v>
      </c>
      <c r="B15" s="106"/>
      <c r="C15" s="81"/>
    </row>
    <row r="16" spans="1:16" ht="20.100000000000001" customHeight="1" thickBot="1">
      <c r="A16" s="107" t="s">
        <v>24</v>
      </c>
      <c r="B16" s="108"/>
      <c r="C16" s="82"/>
    </row>
    <row r="17" spans="1:3" ht="15" customHeight="1">
      <c r="A17" s="69"/>
      <c r="B17" s="69"/>
      <c r="C17" s="69"/>
    </row>
    <row r="18" spans="1:3" ht="15" customHeight="1" thickBot="1">
      <c r="A18" s="102" t="s">
        <v>76</v>
      </c>
      <c r="B18" s="102"/>
      <c r="C18" s="69"/>
    </row>
    <row r="19" spans="1:3" ht="20.100000000000001" customHeight="1">
      <c r="A19" s="78" t="s">
        <v>77</v>
      </c>
      <c r="B19" s="75" t="s">
        <v>78</v>
      </c>
      <c r="C19" s="69"/>
    </row>
    <row r="20" spans="1:3" ht="20.100000000000001" customHeight="1">
      <c r="A20" s="84" t="s">
        <v>79</v>
      </c>
      <c r="B20" s="76" t="s">
        <v>80</v>
      </c>
      <c r="C20" s="69"/>
    </row>
    <row r="21" spans="1:3" ht="20.100000000000001" customHeight="1" thickBot="1">
      <c r="A21" s="74" t="s">
        <v>81</v>
      </c>
      <c r="B21" s="77" t="s">
        <v>82</v>
      </c>
      <c r="C21" s="70"/>
    </row>
    <row r="22" spans="1:3" ht="15" customHeight="1">
      <c r="A22" s="71"/>
      <c r="B22" s="70"/>
      <c r="C22" s="70"/>
    </row>
    <row r="23" spans="1:3" ht="15" customHeight="1">
      <c r="A23" s="70"/>
      <c r="B23" s="70"/>
      <c r="C23" s="70"/>
    </row>
    <row r="24" spans="1:3" ht="15" customHeight="1">
      <c r="A24" s="70"/>
      <c r="B24" s="70"/>
      <c r="C24" s="70"/>
    </row>
    <row r="25" spans="1:3" ht="15" customHeight="1">
      <c r="A25" s="70"/>
      <c r="B25" s="70"/>
      <c r="C25" s="70"/>
    </row>
    <row r="26" spans="1:3" ht="15" customHeight="1">
      <c r="A26" s="70"/>
      <c r="B26" s="70"/>
      <c r="C26" s="70"/>
    </row>
    <row r="27" spans="1:3" ht="15" customHeight="1">
      <c r="A27" s="70"/>
      <c r="B27" s="70"/>
      <c r="C27" s="70"/>
    </row>
    <row r="28" spans="1:3" ht="15" customHeight="1">
      <c r="A28" s="70"/>
      <c r="B28" s="70"/>
      <c r="C28" s="70"/>
    </row>
    <row r="29" spans="1:3" ht="15" customHeight="1">
      <c r="A29" s="70"/>
      <c r="B29" s="70"/>
      <c r="C29" s="70"/>
    </row>
    <row r="30" spans="1:3" ht="15" customHeight="1">
      <c r="A30" s="70"/>
      <c r="B30" s="70"/>
      <c r="C30" s="70"/>
    </row>
    <row r="31" spans="1:3" ht="15" customHeight="1">
      <c r="A31" s="70"/>
      <c r="B31" s="70"/>
      <c r="C31" s="70"/>
    </row>
    <row r="32" spans="1:3" ht="15" customHeight="1">
      <c r="A32" s="70"/>
      <c r="B32" s="70"/>
      <c r="C32" s="70"/>
    </row>
    <row r="33" spans="1:3" ht="15" customHeight="1">
      <c r="A33" s="70"/>
      <c r="B33" s="70"/>
      <c r="C33" s="70"/>
    </row>
    <row r="34" spans="1:3" ht="15" customHeight="1">
      <c r="A34" s="70"/>
      <c r="B34" s="70"/>
      <c r="C34" s="70"/>
    </row>
    <row r="35" spans="1:3" ht="15" customHeight="1">
      <c r="A35" s="70"/>
      <c r="B35" s="70"/>
      <c r="C35" s="70"/>
    </row>
    <row r="36" spans="1:3" ht="15" customHeight="1">
      <c r="A36" s="70"/>
      <c r="B36" s="70"/>
      <c r="C36" s="70"/>
    </row>
    <row r="37" spans="1:3" ht="15" customHeight="1">
      <c r="A37" s="70"/>
      <c r="B37" s="70"/>
      <c r="C37" s="70"/>
    </row>
    <row r="38" spans="1:3" ht="15" customHeight="1">
      <c r="A38" s="70"/>
      <c r="B38" s="70"/>
      <c r="C38" s="70"/>
    </row>
    <row r="39" spans="1:3" ht="15" customHeight="1">
      <c r="A39" s="70"/>
      <c r="B39" s="70"/>
      <c r="C39" s="70"/>
    </row>
    <row r="40" spans="1:3" ht="15" customHeight="1">
      <c r="A40" s="70"/>
      <c r="B40" s="70"/>
      <c r="C40" s="70"/>
    </row>
    <row r="41" spans="1:3" ht="15" customHeight="1">
      <c r="A41" s="70"/>
      <c r="B41" s="70"/>
      <c r="C41" s="70"/>
    </row>
    <row r="42" spans="1:3" ht="15" customHeight="1">
      <c r="A42" s="70"/>
      <c r="B42" s="70"/>
      <c r="C42" s="70"/>
    </row>
    <row r="43" spans="1:3" ht="15" customHeight="1">
      <c r="A43" s="70"/>
      <c r="B43" s="70"/>
      <c r="C43" s="70"/>
    </row>
    <row r="44" spans="1:3" ht="15" customHeight="1">
      <c r="A44" s="70"/>
      <c r="B44" s="70"/>
      <c r="C44" s="70"/>
    </row>
    <row r="45" spans="1:3" ht="15" customHeight="1">
      <c r="C45" s="70"/>
    </row>
    <row r="46" spans="1:3" ht="15" customHeight="1">
      <c r="A46" s="72"/>
      <c r="B46" s="72"/>
    </row>
    <row r="47" spans="1:3" ht="15" customHeight="1">
      <c r="A47" s="73"/>
      <c r="B47" s="73"/>
    </row>
  </sheetData>
  <sheetProtection algorithmName="SHA-512" hashValue="nMgDq2iMDIg6bP6MtL6ivlk9F5c8o8zzFsQZApNlRBaTz8YFbjm+wdNPrz3moJb4vKAv5rCy9s3kSJiTAUiSLQ==" saltValue="WOsjWnDYBnsP00l38Ka74Q==" spinCount="100000" sheet="1" objects="1" scenarios="1"/>
  <mergeCells count="9">
    <mergeCell ref="A9:C9"/>
    <mergeCell ref="A8:B8"/>
    <mergeCell ref="A18:B18"/>
    <mergeCell ref="A11:B11"/>
    <mergeCell ref="A12:B12"/>
    <mergeCell ref="A13:B13"/>
    <mergeCell ref="A14:B14"/>
    <mergeCell ref="A15:B15"/>
    <mergeCell ref="A16:B16"/>
  </mergeCells>
  <dataValidations count="2">
    <dataValidation allowBlank="1" showInputMessage="1" showErrorMessage="1" prompt="Total GGRF funds requested from AHSC in this solicitation" sqref="C16"/>
    <dataValidation type="date" operator="greaterThanOrEqual" allowBlank="1" showInputMessage="1" showErrorMessage="1" sqref="C15">
      <formula1>43700</formula1>
    </dataValidation>
  </dataValidations>
  <pageMargins left="0.5" right="0.5" top="0.75" bottom="0.75" header="0.3" footer="0.3"/>
  <pageSetup scale="73" fitToHeight="0" orientation="landscape" r:id="rId1"/>
  <headerFooter>
    <oddFooter>&amp;L&amp;"Avenir LT Std 55 Roman,Regular"&amp;12FINAL November 1, 2019&amp;C&amp;"Avenir LT Std 55 Roman,Regular"&amp;12Page &amp;P of &amp;N&amp;R&amp;"Avenir LT Std 55 Roman,Regular"&amp;12&amp;A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7"/>
  <sheetViews>
    <sheetView showGridLines="0" showRuler="0" zoomScaleNormal="100" zoomScaleSheetLayoutView="100" workbookViewId="0">
      <selection activeCell="A12" sqref="A12"/>
    </sheetView>
  </sheetViews>
  <sheetFormatPr defaultRowHeight="12.75"/>
  <cols>
    <col min="1" max="1" width="60.7109375" style="27" customWidth="1"/>
    <col min="2" max="3" width="18.7109375" style="27" customWidth="1"/>
    <col min="4" max="4" width="37.42578125" style="27" customWidth="1"/>
    <col min="5" max="68" width="18.7109375" style="27" customWidth="1"/>
    <col min="69" max="16384" width="9.140625" style="27"/>
  </cols>
  <sheetData>
    <row r="1" spans="1:68" s="9" customFormat="1" ht="20.100000000000001" customHeight="1">
      <c r="C1" s="5" t="s">
        <v>0</v>
      </c>
    </row>
    <row r="2" spans="1:68" s="9" customFormat="1" ht="20.100000000000001" customHeight="1">
      <c r="C2" s="6"/>
      <c r="G2" s="10"/>
      <c r="H2" s="10"/>
      <c r="I2" s="10"/>
      <c r="AM2" s="10"/>
      <c r="AN2" s="10"/>
      <c r="AO2" s="10"/>
    </row>
    <row r="3" spans="1:68" s="9" customFormat="1" ht="20.100000000000001" customHeight="1">
      <c r="C3" s="5" t="s">
        <v>6</v>
      </c>
      <c r="G3" s="11"/>
      <c r="H3" s="11"/>
      <c r="I3" s="11"/>
      <c r="AM3" s="11"/>
      <c r="AN3" s="11"/>
      <c r="AO3" s="11"/>
    </row>
    <row r="4" spans="1:68" s="9" customFormat="1" ht="20.100000000000001" customHeight="1">
      <c r="C4" s="7" t="s">
        <v>4</v>
      </c>
      <c r="G4" s="11"/>
      <c r="H4" s="11"/>
      <c r="I4" s="11"/>
      <c r="AM4" s="11"/>
      <c r="AN4" s="11"/>
      <c r="AO4" s="11"/>
    </row>
    <row r="5" spans="1:68" s="9" customFormat="1" ht="20.100000000000001" customHeight="1">
      <c r="C5" s="8"/>
      <c r="G5" s="11"/>
      <c r="H5" s="11"/>
      <c r="I5" s="11"/>
      <c r="AM5" s="11"/>
      <c r="AN5" s="11"/>
      <c r="AO5" s="11"/>
    </row>
    <row r="6" spans="1:68" s="9" customFormat="1" ht="20.100000000000001" customHeight="1">
      <c r="C6" s="8" t="s">
        <v>7</v>
      </c>
      <c r="G6" s="11"/>
      <c r="H6" s="11"/>
      <c r="I6" s="11"/>
      <c r="AM6" s="11"/>
      <c r="AN6" s="11"/>
      <c r="AO6" s="11"/>
    </row>
    <row r="7" spans="1:68" s="9" customFormat="1" ht="20.100000000000001" customHeight="1">
      <c r="C7" s="7"/>
      <c r="G7" s="11"/>
      <c r="H7" s="11"/>
      <c r="I7" s="11"/>
      <c r="AM7" s="11"/>
      <c r="AN7" s="11"/>
      <c r="AO7" s="11"/>
    </row>
    <row r="8" spans="1:68" s="9" customFormat="1" ht="20.100000000000001" customHeight="1">
      <c r="A8" s="13" t="s">
        <v>2</v>
      </c>
      <c r="B8" s="109" t="str">
        <f>IF(ProjectName="","",ProjectName)</f>
        <v/>
      </c>
      <c r="C8" s="110"/>
      <c r="D8" s="111"/>
      <c r="E8" s="14"/>
      <c r="F8" s="14"/>
      <c r="G8" s="14"/>
      <c r="H8" s="14"/>
      <c r="I8" s="14"/>
      <c r="J8" s="14"/>
      <c r="K8" s="15"/>
      <c r="L8" s="15"/>
      <c r="M8" s="16"/>
      <c r="N8" s="16"/>
      <c r="O8" s="16"/>
      <c r="P8" s="17"/>
      <c r="Q8" s="17"/>
      <c r="R8" s="17"/>
      <c r="S8" s="17"/>
      <c r="T8" s="17"/>
      <c r="U8" s="17"/>
      <c r="V8" s="17"/>
      <c r="W8" s="17"/>
      <c r="X8" s="17"/>
      <c r="Y8" s="17"/>
      <c r="Z8" s="17"/>
      <c r="AA8" s="17"/>
      <c r="AB8" s="17"/>
      <c r="AC8" s="17"/>
      <c r="AD8" s="17"/>
      <c r="AE8" s="17"/>
      <c r="AF8" s="17"/>
      <c r="AG8" s="17"/>
      <c r="AH8" s="17"/>
      <c r="AI8" s="17"/>
      <c r="AJ8" s="17"/>
      <c r="AK8" s="14"/>
      <c r="AL8" s="14"/>
      <c r="AM8" s="14"/>
      <c r="AN8" s="14"/>
      <c r="AO8" s="14"/>
      <c r="AP8" s="15"/>
      <c r="AQ8" s="15"/>
      <c r="AR8" s="15"/>
      <c r="AS8" s="16"/>
      <c r="AT8" s="16"/>
      <c r="AU8" s="16"/>
      <c r="AV8" s="17"/>
      <c r="AW8" s="17"/>
      <c r="AX8" s="17"/>
      <c r="AY8" s="17"/>
      <c r="AZ8" s="17"/>
      <c r="BA8" s="17"/>
      <c r="BB8" s="17"/>
      <c r="BC8" s="17"/>
      <c r="BD8" s="17"/>
      <c r="BE8" s="17"/>
      <c r="BF8" s="17"/>
      <c r="BG8" s="17"/>
      <c r="BH8" s="17"/>
      <c r="BI8" s="17"/>
      <c r="BJ8" s="17"/>
      <c r="BK8" s="17"/>
      <c r="BL8" s="17"/>
      <c r="BM8" s="17"/>
      <c r="BN8" s="17"/>
      <c r="BO8" s="17"/>
      <c r="BP8" s="17"/>
    </row>
    <row r="9" spans="1:68" s="9" customFormat="1" ht="20.100000000000001" customHeight="1">
      <c r="A9" s="18"/>
      <c r="V9" s="19"/>
      <c r="BB9" s="19"/>
    </row>
    <row r="10" spans="1:68" s="9" customFormat="1" ht="20.100000000000001" customHeight="1">
      <c r="A10" s="20" t="s">
        <v>12</v>
      </c>
    </row>
    <row r="11" spans="1:68" s="21" customFormat="1" ht="99" customHeight="1">
      <c r="A11" s="88" t="s">
        <v>8</v>
      </c>
      <c r="B11" s="88" t="s">
        <v>13</v>
      </c>
      <c r="C11" s="88" t="s">
        <v>40</v>
      </c>
      <c r="D11" s="88" t="s">
        <v>41</v>
      </c>
      <c r="E11" s="88" t="s">
        <v>98</v>
      </c>
      <c r="F11" s="88" t="s">
        <v>99</v>
      </c>
      <c r="G11" s="88" t="s">
        <v>33</v>
      </c>
      <c r="H11" s="88" t="s">
        <v>94</v>
      </c>
      <c r="I11" s="88" t="s">
        <v>100</v>
      </c>
      <c r="J11" s="88" t="s">
        <v>60</v>
      </c>
      <c r="K11" s="88" t="s">
        <v>95</v>
      </c>
      <c r="L11" s="88" t="s">
        <v>113</v>
      </c>
      <c r="M11" s="88" t="s">
        <v>66</v>
      </c>
      <c r="N11" s="88" t="s">
        <v>96</v>
      </c>
      <c r="O11" s="88" t="s">
        <v>101</v>
      </c>
      <c r="P11" s="88" t="s">
        <v>34</v>
      </c>
      <c r="Q11" s="88" t="s">
        <v>97</v>
      </c>
      <c r="R11" s="88" t="s">
        <v>14</v>
      </c>
      <c r="S11" s="88" t="s">
        <v>15</v>
      </c>
      <c r="T11" s="88" t="s">
        <v>35</v>
      </c>
      <c r="U11" s="88" t="s">
        <v>61</v>
      </c>
      <c r="V11" s="88" t="s">
        <v>62</v>
      </c>
      <c r="W11" s="88" t="s">
        <v>16</v>
      </c>
      <c r="X11" s="88" t="s">
        <v>17</v>
      </c>
      <c r="Y11" s="88" t="s">
        <v>18</v>
      </c>
      <c r="Z11" s="88" t="s">
        <v>37</v>
      </c>
      <c r="AA11" s="88" t="s">
        <v>38</v>
      </c>
      <c r="AB11" s="88" t="s">
        <v>28</v>
      </c>
      <c r="AC11" s="88" t="s">
        <v>25</v>
      </c>
      <c r="AD11" s="88" t="s">
        <v>87</v>
      </c>
      <c r="AE11" s="88" t="s">
        <v>19</v>
      </c>
      <c r="AF11" s="88" t="s">
        <v>39</v>
      </c>
      <c r="AG11" s="88" t="s">
        <v>20</v>
      </c>
      <c r="AH11" s="88" t="s">
        <v>36</v>
      </c>
      <c r="AI11" s="88" t="s">
        <v>31</v>
      </c>
      <c r="AJ11" s="88" t="s">
        <v>32</v>
      </c>
      <c r="AK11" s="88" t="s">
        <v>112</v>
      </c>
      <c r="AL11" s="88" t="s">
        <v>111</v>
      </c>
      <c r="AM11" s="88" t="s">
        <v>43</v>
      </c>
      <c r="AN11" s="88" t="s">
        <v>102</v>
      </c>
      <c r="AO11" s="88" t="s">
        <v>110</v>
      </c>
      <c r="AP11" s="88" t="s">
        <v>63</v>
      </c>
      <c r="AQ11" s="88" t="s">
        <v>103</v>
      </c>
      <c r="AR11" s="88" t="s">
        <v>109</v>
      </c>
      <c r="AS11" s="88" t="s">
        <v>107</v>
      </c>
      <c r="AT11" s="88" t="s">
        <v>108</v>
      </c>
      <c r="AU11" s="88" t="s">
        <v>106</v>
      </c>
      <c r="AV11" s="88" t="s">
        <v>104</v>
      </c>
      <c r="AW11" s="88" t="s">
        <v>105</v>
      </c>
      <c r="AX11" s="88" t="s">
        <v>44</v>
      </c>
      <c r="AY11" s="88" t="s">
        <v>45</v>
      </c>
      <c r="AZ11" s="88" t="s">
        <v>46</v>
      </c>
      <c r="BA11" s="88" t="s">
        <v>64</v>
      </c>
      <c r="BB11" s="88" t="s">
        <v>65</v>
      </c>
      <c r="BC11" s="88" t="s">
        <v>47</v>
      </c>
      <c r="BD11" s="88" t="s">
        <v>48</v>
      </c>
      <c r="BE11" s="88" t="s">
        <v>49</v>
      </c>
      <c r="BF11" s="88" t="s">
        <v>50</v>
      </c>
      <c r="BG11" s="88" t="s">
        <v>51</v>
      </c>
      <c r="BH11" s="88" t="s">
        <v>52</v>
      </c>
      <c r="BI11" s="88" t="s">
        <v>53</v>
      </c>
      <c r="BJ11" s="88" t="s">
        <v>88</v>
      </c>
      <c r="BK11" s="88" t="s">
        <v>54</v>
      </c>
      <c r="BL11" s="88" t="s">
        <v>55</v>
      </c>
      <c r="BM11" s="88" t="s">
        <v>56</v>
      </c>
      <c r="BN11" s="88" t="s">
        <v>57</v>
      </c>
      <c r="BO11" s="88" t="s">
        <v>58</v>
      </c>
      <c r="BP11" s="88" t="s">
        <v>59</v>
      </c>
    </row>
    <row r="12" spans="1:68" ht="36" customHeight="1">
      <c r="A12" s="80"/>
      <c r="B12" s="22"/>
      <c r="C12" s="22"/>
      <c r="D12" s="119"/>
      <c r="E12" s="23"/>
      <c r="F12" s="23"/>
      <c r="G12" s="24"/>
      <c r="H12" s="24"/>
      <c r="I12" s="24"/>
      <c r="J12" s="24"/>
      <c r="K12" s="24"/>
      <c r="L12" s="24"/>
      <c r="M12" s="24"/>
      <c r="N12" s="24"/>
      <c r="O12" s="24"/>
      <c r="P12" s="24"/>
      <c r="Q12" s="24"/>
      <c r="R12" s="24"/>
      <c r="S12" s="23"/>
      <c r="T12" s="23"/>
      <c r="U12" s="23"/>
      <c r="V12" s="23"/>
      <c r="W12" s="23"/>
      <c r="X12" s="23"/>
      <c r="Y12" s="23"/>
      <c r="Z12" s="23"/>
      <c r="AA12" s="23"/>
      <c r="AB12" s="23"/>
      <c r="AC12" s="23"/>
      <c r="AD12" s="23"/>
      <c r="AE12" s="23"/>
      <c r="AF12" s="23"/>
      <c r="AG12" s="23"/>
      <c r="AH12" s="23"/>
      <c r="AI12" s="23"/>
      <c r="AJ12" s="23"/>
      <c r="AK12" s="25">
        <f t="shared" ref="AK12:AK25" si="0">IF(C12="",E12,E12*(B12/(B12+C12)))</f>
        <v>0</v>
      </c>
      <c r="AL12" s="25">
        <f>IF($A12="Urban Greening",IF($C12="",F12,F12*($B12/($B12+$C12))),AM12+AN12)</f>
        <v>0</v>
      </c>
      <c r="AM12" s="26">
        <f t="shared" ref="AM12:AM25" si="1">IF(C12="",G12,G12*(B12/(B12+C12)))</f>
        <v>0</v>
      </c>
      <c r="AN12" s="26">
        <f t="shared" ref="AN12:AN25" si="2">IF(C12="",H12,H12*(B12/(B12+C12)))</f>
        <v>0</v>
      </c>
      <c r="AO12" s="25">
        <f>IF($A12="Urban Greening",IF($C12="",I12,I12*($B12/($B12+$C12))),AP12+AQ12)</f>
        <v>0</v>
      </c>
      <c r="AP12" s="26">
        <f t="shared" ref="AP12:AP25" si="3">IF(C12="",J12,J12*(B12/(B12+C12)))</f>
        <v>0</v>
      </c>
      <c r="AQ12" s="26">
        <f t="shared" ref="AQ12:AQ25" si="4">IF(C12="",K12,K12*(B12/(B12+C12)))</f>
        <v>0</v>
      </c>
      <c r="AR12" s="25">
        <f>IF($A12="Urban Greening",IF($C12="",L12,L12*($B12/($B12+$C12))),AS12+AT12)</f>
        <v>0</v>
      </c>
      <c r="AS12" s="26">
        <f t="shared" ref="AS12:AS25" si="5">IF(C12="",M12,M12*(B12/(B12+C12)))</f>
        <v>0</v>
      </c>
      <c r="AT12" s="26">
        <f t="shared" ref="AT12:AT25" si="6">IF(C12="",N12,N12*(B12/(B12+C12)))</f>
        <v>0</v>
      </c>
      <c r="AU12" s="25">
        <f>IF($A12="Urban Greening",IF($C12="",O12,O12*($B12/($B12+$C12))),AV12+AW12)</f>
        <v>0</v>
      </c>
      <c r="AV12" s="26">
        <f t="shared" ref="AV12:AV25" si="7">IF(C12="",P12,P12*(B12/(B12+C12)))</f>
        <v>0</v>
      </c>
      <c r="AW12" s="26">
        <f t="shared" ref="AW12:AW25" si="8">IF(C12="",Q12,Q12*(B12/(B12+C12)))</f>
        <v>0</v>
      </c>
      <c r="AX12" s="26">
        <f t="shared" ref="AX12:AX25" si="9">R12</f>
        <v>0</v>
      </c>
      <c r="AY12" s="25">
        <f t="shared" ref="AY12:AY25" si="10">IF(C12="",S12,S12*(B12/(B12+C12)))</f>
        <v>0</v>
      </c>
      <c r="AZ12" s="25">
        <f t="shared" ref="AZ12:AZ25" si="11">IF(C12="",T12,T12*(B12/(B12+C12)))</f>
        <v>0</v>
      </c>
      <c r="BA12" s="25">
        <f t="shared" ref="BA12:BA25" si="12">IF(C12="",U12,U12*(B12/(B12+C12)))</f>
        <v>0</v>
      </c>
      <c r="BB12" s="25">
        <f t="shared" ref="BB12:BB25" si="13">IF(C12="",V12,V12*(B12/(B12+C12)))</f>
        <v>0</v>
      </c>
      <c r="BC12" s="25">
        <f t="shared" ref="BC12:BC25" si="14">IF(C12="",W12,W12*(B12/(B12+C12)))</f>
        <v>0</v>
      </c>
      <c r="BD12" s="25">
        <f t="shared" ref="BD12:BD25" si="15">IF(C12="",X12,X12*(B12/(B12+C12)))</f>
        <v>0</v>
      </c>
      <c r="BE12" s="25">
        <f t="shared" ref="BE12:BE25" si="16">IF(C12="",Y12,Y12*(B12/(B12+C12)))</f>
        <v>0</v>
      </c>
      <c r="BF12" s="25">
        <f t="shared" ref="BF12:BF25" si="17">IF(C12="",Z12,Z12*(B12/(B12+C12)))</f>
        <v>0</v>
      </c>
      <c r="BG12" s="25">
        <f t="shared" ref="BG12:BG25" si="18">IF(C12="",AA12,AA12*(B12/(B12+C12)))</f>
        <v>0</v>
      </c>
      <c r="BH12" s="25">
        <f t="shared" ref="BH12:BH25" si="19">IF(C12="",AB12,AB12*(B12/(B12+C12)))</f>
        <v>0</v>
      </c>
      <c r="BI12" s="25">
        <f t="shared" ref="BI12:BI25" si="20">IF(C12="",AC12,AC12*(B12/(B12+C12)))</f>
        <v>0</v>
      </c>
      <c r="BJ12" s="25">
        <f t="shared" ref="BJ12:BJ25" si="21">IF(C12="",AD12,AD12*(B12/(B12+C12)))</f>
        <v>0</v>
      </c>
      <c r="BK12" s="25">
        <f t="shared" ref="BK12:BK25" si="22">IF(C12="",AE12,AE12*(B12/(B12+C12)))</f>
        <v>0</v>
      </c>
      <c r="BL12" s="25">
        <f t="shared" ref="BL12:BL25" si="23">IF(C12="",AF12,AF12*(B12/(B12+C12)))</f>
        <v>0</v>
      </c>
      <c r="BM12" s="25">
        <f t="shared" ref="BM12:BM25" si="24">IF(C12="",AG12,AG12*(B12/(B12+C12)))</f>
        <v>0</v>
      </c>
      <c r="BN12" s="25">
        <f t="shared" ref="BN12:BN25" si="25">IF(C12="",AH12,AH12*(B12/(B12+C12)))</f>
        <v>0</v>
      </c>
      <c r="BO12" s="25">
        <f t="shared" ref="BO12:BO25" si="26">IF(C12="",AI12,AI12*(B12/(B12+C12)))</f>
        <v>0</v>
      </c>
      <c r="BP12" s="25">
        <f t="shared" ref="BP12:BP25" si="27">IF(C12="",AJ12,AJ12*(B12/(B12+C12)))</f>
        <v>0</v>
      </c>
    </row>
    <row r="13" spans="1:68" ht="36.75" customHeight="1">
      <c r="A13" s="80"/>
      <c r="B13" s="22"/>
      <c r="C13" s="22"/>
      <c r="D13" s="119"/>
      <c r="E13" s="23"/>
      <c r="F13" s="23"/>
      <c r="G13" s="24"/>
      <c r="H13" s="24"/>
      <c r="I13" s="24"/>
      <c r="J13" s="24"/>
      <c r="K13" s="24"/>
      <c r="L13" s="24"/>
      <c r="M13" s="24"/>
      <c r="N13" s="24"/>
      <c r="O13" s="24"/>
      <c r="P13" s="24"/>
      <c r="Q13" s="24"/>
      <c r="R13" s="24"/>
      <c r="S13" s="23"/>
      <c r="T13" s="23"/>
      <c r="U13" s="23"/>
      <c r="V13" s="23"/>
      <c r="W13" s="23"/>
      <c r="X13" s="23"/>
      <c r="Y13" s="23"/>
      <c r="Z13" s="23"/>
      <c r="AA13" s="23"/>
      <c r="AB13" s="23"/>
      <c r="AC13" s="23"/>
      <c r="AD13" s="23"/>
      <c r="AE13" s="23"/>
      <c r="AF13" s="23"/>
      <c r="AG13" s="23"/>
      <c r="AH13" s="23"/>
      <c r="AI13" s="23"/>
      <c r="AJ13" s="23"/>
      <c r="AK13" s="25">
        <f t="shared" si="0"/>
        <v>0</v>
      </c>
      <c r="AL13" s="25">
        <f t="shared" ref="AL13:AL25" si="28">IF($A13="Urban Greening",IF($C13="",F13,F13*($B13/($B13+$C13))),AM13+AN13)</f>
        <v>0</v>
      </c>
      <c r="AM13" s="26">
        <f t="shared" si="1"/>
        <v>0</v>
      </c>
      <c r="AN13" s="26">
        <f t="shared" si="2"/>
        <v>0</v>
      </c>
      <c r="AO13" s="25">
        <f t="shared" ref="AO13:AO25" si="29">IF($A13="Urban Greening",IF($C13="",I13,I13*($B13/($B13+$C13))),AP13+AQ13)</f>
        <v>0</v>
      </c>
      <c r="AP13" s="26">
        <f t="shared" si="3"/>
        <v>0</v>
      </c>
      <c r="AQ13" s="26">
        <f t="shared" si="4"/>
        <v>0</v>
      </c>
      <c r="AR13" s="25">
        <f t="shared" ref="AR13:AR25" si="30">IF($A13="Urban Greening",IF($C13="",L13,L13*($B13/($B13+$C13))),AS13+AT13)</f>
        <v>0</v>
      </c>
      <c r="AS13" s="26">
        <f t="shared" si="5"/>
        <v>0</v>
      </c>
      <c r="AT13" s="26">
        <f t="shared" si="6"/>
        <v>0</v>
      </c>
      <c r="AU13" s="25">
        <f t="shared" ref="AU13:AU25" si="31">IF($A13="Urban Greening",IF($C13="",O13,O13*($B13/($B13+$C13))),AV13+AW13)</f>
        <v>0</v>
      </c>
      <c r="AV13" s="26">
        <f t="shared" si="7"/>
        <v>0</v>
      </c>
      <c r="AW13" s="26">
        <f t="shared" si="8"/>
        <v>0</v>
      </c>
      <c r="AX13" s="26">
        <f t="shared" si="9"/>
        <v>0</v>
      </c>
      <c r="AY13" s="25">
        <f t="shared" si="10"/>
        <v>0</v>
      </c>
      <c r="AZ13" s="25">
        <f t="shared" si="11"/>
        <v>0</v>
      </c>
      <c r="BA13" s="25">
        <f t="shared" si="12"/>
        <v>0</v>
      </c>
      <c r="BB13" s="25">
        <f t="shared" si="13"/>
        <v>0</v>
      </c>
      <c r="BC13" s="25">
        <f t="shared" si="14"/>
        <v>0</v>
      </c>
      <c r="BD13" s="25">
        <f t="shared" si="15"/>
        <v>0</v>
      </c>
      <c r="BE13" s="25">
        <f t="shared" si="16"/>
        <v>0</v>
      </c>
      <c r="BF13" s="25">
        <f t="shared" si="17"/>
        <v>0</v>
      </c>
      <c r="BG13" s="25">
        <f t="shared" si="18"/>
        <v>0</v>
      </c>
      <c r="BH13" s="25">
        <f t="shared" si="19"/>
        <v>0</v>
      </c>
      <c r="BI13" s="25">
        <f t="shared" si="20"/>
        <v>0</v>
      </c>
      <c r="BJ13" s="25">
        <f t="shared" si="21"/>
        <v>0</v>
      </c>
      <c r="BK13" s="25">
        <f t="shared" si="22"/>
        <v>0</v>
      </c>
      <c r="BL13" s="25">
        <f t="shared" si="23"/>
        <v>0</v>
      </c>
      <c r="BM13" s="25">
        <f t="shared" si="24"/>
        <v>0</v>
      </c>
      <c r="BN13" s="25">
        <f t="shared" si="25"/>
        <v>0</v>
      </c>
      <c r="BO13" s="25">
        <f t="shared" si="26"/>
        <v>0</v>
      </c>
      <c r="BP13" s="25">
        <f t="shared" si="27"/>
        <v>0</v>
      </c>
    </row>
    <row r="14" spans="1:68" ht="36" customHeight="1">
      <c r="A14" s="80"/>
      <c r="B14" s="22"/>
      <c r="C14" s="22"/>
      <c r="D14" s="119"/>
      <c r="E14" s="23"/>
      <c r="F14" s="23"/>
      <c r="G14" s="24"/>
      <c r="H14" s="24"/>
      <c r="I14" s="24"/>
      <c r="J14" s="24"/>
      <c r="K14" s="24"/>
      <c r="L14" s="24"/>
      <c r="M14" s="24"/>
      <c r="N14" s="24"/>
      <c r="O14" s="24"/>
      <c r="P14" s="24"/>
      <c r="Q14" s="24"/>
      <c r="R14" s="24"/>
      <c r="S14" s="23"/>
      <c r="T14" s="23"/>
      <c r="U14" s="23"/>
      <c r="V14" s="23"/>
      <c r="W14" s="23"/>
      <c r="X14" s="23"/>
      <c r="Y14" s="23"/>
      <c r="Z14" s="23"/>
      <c r="AA14" s="23"/>
      <c r="AB14" s="23"/>
      <c r="AC14" s="23"/>
      <c r="AD14" s="23"/>
      <c r="AE14" s="23"/>
      <c r="AF14" s="23"/>
      <c r="AG14" s="23"/>
      <c r="AH14" s="23"/>
      <c r="AI14" s="23"/>
      <c r="AJ14" s="23"/>
      <c r="AK14" s="25">
        <f t="shared" si="0"/>
        <v>0</v>
      </c>
      <c r="AL14" s="25">
        <f t="shared" si="28"/>
        <v>0</v>
      </c>
      <c r="AM14" s="26">
        <f t="shared" si="1"/>
        <v>0</v>
      </c>
      <c r="AN14" s="26">
        <f t="shared" si="2"/>
        <v>0</v>
      </c>
      <c r="AO14" s="25">
        <f t="shared" si="29"/>
        <v>0</v>
      </c>
      <c r="AP14" s="26">
        <f t="shared" si="3"/>
        <v>0</v>
      </c>
      <c r="AQ14" s="26">
        <f t="shared" si="4"/>
        <v>0</v>
      </c>
      <c r="AR14" s="25">
        <f t="shared" si="30"/>
        <v>0</v>
      </c>
      <c r="AS14" s="26">
        <f t="shared" si="5"/>
        <v>0</v>
      </c>
      <c r="AT14" s="26">
        <f t="shared" si="6"/>
        <v>0</v>
      </c>
      <c r="AU14" s="25">
        <f t="shared" si="31"/>
        <v>0</v>
      </c>
      <c r="AV14" s="26">
        <f t="shared" si="7"/>
        <v>0</v>
      </c>
      <c r="AW14" s="26">
        <f t="shared" si="8"/>
        <v>0</v>
      </c>
      <c r="AX14" s="26">
        <f t="shared" si="9"/>
        <v>0</v>
      </c>
      <c r="AY14" s="25">
        <f t="shared" si="10"/>
        <v>0</v>
      </c>
      <c r="AZ14" s="25">
        <f t="shared" si="11"/>
        <v>0</v>
      </c>
      <c r="BA14" s="25">
        <f t="shared" si="12"/>
        <v>0</v>
      </c>
      <c r="BB14" s="25">
        <f t="shared" si="13"/>
        <v>0</v>
      </c>
      <c r="BC14" s="25">
        <f t="shared" si="14"/>
        <v>0</v>
      </c>
      <c r="BD14" s="25">
        <f t="shared" si="15"/>
        <v>0</v>
      </c>
      <c r="BE14" s="25">
        <f t="shared" si="16"/>
        <v>0</v>
      </c>
      <c r="BF14" s="25">
        <f t="shared" si="17"/>
        <v>0</v>
      </c>
      <c r="BG14" s="25">
        <f t="shared" si="18"/>
        <v>0</v>
      </c>
      <c r="BH14" s="25">
        <f t="shared" si="19"/>
        <v>0</v>
      </c>
      <c r="BI14" s="25">
        <f t="shared" si="20"/>
        <v>0</v>
      </c>
      <c r="BJ14" s="25">
        <f t="shared" si="21"/>
        <v>0</v>
      </c>
      <c r="BK14" s="25">
        <f t="shared" si="22"/>
        <v>0</v>
      </c>
      <c r="BL14" s="25">
        <f t="shared" si="23"/>
        <v>0</v>
      </c>
      <c r="BM14" s="25">
        <f t="shared" si="24"/>
        <v>0</v>
      </c>
      <c r="BN14" s="25">
        <f t="shared" si="25"/>
        <v>0</v>
      </c>
      <c r="BO14" s="25">
        <f t="shared" si="26"/>
        <v>0</v>
      </c>
      <c r="BP14" s="25">
        <f t="shared" si="27"/>
        <v>0</v>
      </c>
    </row>
    <row r="15" spans="1:68" ht="36.75" customHeight="1">
      <c r="A15" s="80"/>
      <c r="B15" s="22"/>
      <c r="C15" s="22"/>
      <c r="D15" s="119"/>
      <c r="E15" s="23"/>
      <c r="F15" s="23"/>
      <c r="G15" s="24"/>
      <c r="H15" s="24"/>
      <c r="I15" s="24"/>
      <c r="J15" s="24"/>
      <c r="K15" s="24"/>
      <c r="L15" s="24"/>
      <c r="M15" s="24"/>
      <c r="N15" s="24"/>
      <c r="O15" s="24"/>
      <c r="P15" s="24"/>
      <c r="Q15" s="24"/>
      <c r="R15" s="24"/>
      <c r="S15" s="23"/>
      <c r="T15" s="23"/>
      <c r="U15" s="23"/>
      <c r="V15" s="23"/>
      <c r="W15" s="23"/>
      <c r="X15" s="23"/>
      <c r="Y15" s="23"/>
      <c r="Z15" s="23"/>
      <c r="AA15" s="23"/>
      <c r="AB15" s="23"/>
      <c r="AC15" s="23"/>
      <c r="AD15" s="23"/>
      <c r="AE15" s="23"/>
      <c r="AF15" s="23"/>
      <c r="AG15" s="23"/>
      <c r="AH15" s="23"/>
      <c r="AI15" s="23"/>
      <c r="AJ15" s="23"/>
      <c r="AK15" s="25">
        <f t="shared" si="0"/>
        <v>0</v>
      </c>
      <c r="AL15" s="25">
        <f t="shared" si="28"/>
        <v>0</v>
      </c>
      <c r="AM15" s="26">
        <f t="shared" si="1"/>
        <v>0</v>
      </c>
      <c r="AN15" s="26">
        <f t="shared" si="2"/>
        <v>0</v>
      </c>
      <c r="AO15" s="25">
        <f t="shared" si="29"/>
        <v>0</v>
      </c>
      <c r="AP15" s="26">
        <f t="shared" si="3"/>
        <v>0</v>
      </c>
      <c r="AQ15" s="26">
        <f t="shared" si="4"/>
        <v>0</v>
      </c>
      <c r="AR15" s="25">
        <f t="shared" si="30"/>
        <v>0</v>
      </c>
      <c r="AS15" s="26">
        <f t="shared" si="5"/>
        <v>0</v>
      </c>
      <c r="AT15" s="26">
        <f t="shared" si="6"/>
        <v>0</v>
      </c>
      <c r="AU15" s="25">
        <f t="shared" si="31"/>
        <v>0</v>
      </c>
      <c r="AV15" s="26">
        <f t="shared" si="7"/>
        <v>0</v>
      </c>
      <c r="AW15" s="26">
        <f t="shared" si="8"/>
        <v>0</v>
      </c>
      <c r="AX15" s="26">
        <f t="shared" si="9"/>
        <v>0</v>
      </c>
      <c r="AY15" s="25">
        <f t="shared" si="10"/>
        <v>0</v>
      </c>
      <c r="AZ15" s="25">
        <f t="shared" si="11"/>
        <v>0</v>
      </c>
      <c r="BA15" s="25">
        <f t="shared" si="12"/>
        <v>0</v>
      </c>
      <c r="BB15" s="25">
        <f t="shared" si="13"/>
        <v>0</v>
      </c>
      <c r="BC15" s="25">
        <f t="shared" si="14"/>
        <v>0</v>
      </c>
      <c r="BD15" s="25">
        <f t="shared" si="15"/>
        <v>0</v>
      </c>
      <c r="BE15" s="25">
        <f t="shared" si="16"/>
        <v>0</v>
      </c>
      <c r="BF15" s="25">
        <f t="shared" si="17"/>
        <v>0</v>
      </c>
      <c r="BG15" s="25">
        <f t="shared" si="18"/>
        <v>0</v>
      </c>
      <c r="BH15" s="25">
        <f t="shared" si="19"/>
        <v>0</v>
      </c>
      <c r="BI15" s="25">
        <f t="shared" si="20"/>
        <v>0</v>
      </c>
      <c r="BJ15" s="25">
        <f t="shared" si="21"/>
        <v>0</v>
      </c>
      <c r="BK15" s="25">
        <f t="shared" si="22"/>
        <v>0</v>
      </c>
      <c r="BL15" s="25">
        <f t="shared" si="23"/>
        <v>0</v>
      </c>
      <c r="BM15" s="25">
        <f t="shared" si="24"/>
        <v>0</v>
      </c>
      <c r="BN15" s="25">
        <f t="shared" si="25"/>
        <v>0</v>
      </c>
      <c r="BO15" s="25">
        <f t="shared" si="26"/>
        <v>0</v>
      </c>
      <c r="BP15" s="25">
        <f t="shared" si="27"/>
        <v>0</v>
      </c>
    </row>
    <row r="16" spans="1:68" ht="36" customHeight="1">
      <c r="A16" s="80"/>
      <c r="B16" s="22"/>
      <c r="C16" s="22"/>
      <c r="D16" s="119"/>
      <c r="E16" s="23"/>
      <c r="F16" s="23"/>
      <c r="G16" s="24"/>
      <c r="H16" s="24"/>
      <c r="I16" s="24"/>
      <c r="J16" s="24"/>
      <c r="K16" s="24"/>
      <c r="L16" s="24"/>
      <c r="M16" s="24"/>
      <c r="N16" s="24"/>
      <c r="O16" s="24"/>
      <c r="P16" s="24"/>
      <c r="Q16" s="24"/>
      <c r="R16" s="24"/>
      <c r="S16" s="23"/>
      <c r="T16" s="23"/>
      <c r="U16" s="23"/>
      <c r="V16" s="23"/>
      <c r="W16" s="23"/>
      <c r="X16" s="23"/>
      <c r="Y16" s="23"/>
      <c r="Z16" s="23"/>
      <c r="AA16" s="23"/>
      <c r="AB16" s="23"/>
      <c r="AC16" s="23"/>
      <c r="AD16" s="23"/>
      <c r="AE16" s="23"/>
      <c r="AF16" s="23"/>
      <c r="AG16" s="23"/>
      <c r="AH16" s="23"/>
      <c r="AI16" s="23"/>
      <c r="AJ16" s="23"/>
      <c r="AK16" s="25">
        <f t="shared" si="0"/>
        <v>0</v>
      </c>
      <c r="AL16" s="25">
        <f t="shared" si="28"/>
        <v>0</v>
      </c>
      <c r="AM16" s="26">
        <f t="shared" si="1"/>
        <v>0</v>
      </c>
      <c r="AN16" s="26">
        <f t="shared" si="2"/>
        <v>0</v>
      </c>
      <c r="AO16" s="25">
        <f t="shared" si="29"/>
        <v>0</v>
      </c>
      <c r="AP16" s="26">
        <f t="shared" si="3"/>
        <v>0</v>
      </c>
      <c r="AQ16" s="26">
        <f t="shared" si="4"/>
        <v>0</v>
      </c>
      <c r="AR16" s="25">
        <f t="shared" si="30"/>
        <v>0</v>
      </c>
      <c r="AS16" s="26">
        <f t="shared" si="5"/>
        <v>0</v>
      </c>
      <c r="AT16" s="26">
        <f t="shared" si="6"/>
        <v>0</v>
      </c>
      <c r="AU16" s="25">
        <f t="shared" si="31"/>
        <v>0</v>
      </c>
      <c r="AV16" s="26">
        <f t="shared" si="7"/>
        <v>0</v>
      </c>
      <c r="AW16" s="26">
        <f t="shared" si="8"/>
        <v>0</v>
      </c>
      <c r="AX16" s="26">
        <f t="shared" si="9"/>
        <v>0</v>
      </c>
      <c r="AY16" s="25">
        <f t="shared" si="10"/>
        <v>0</v>
      </c>
      <c r="AZ16" s="25">
        <f t="shared" si="11"/>
        <v>0</v>
      </c>
      <c r="BA16" s="25">
        <f t="shared" si="12"/>
        <v>0</v>
      </c>
      <c r="BB16" s="25">
        <f t="shared" si="13"/>
        <v>0</v>
      </c>
      <c r="BC16" s="25">
        <f t="shared" si="14"/>
        <v>0</v>
      </c>
      <c r="BD16" s="25">
        <f t="shared" si="15"/>
        <v>0</v>
      </c>
      <c r="BE16" s="25">
        <f t="shared" si="16"/>
        <v>0</v>
      </c>
      <c r="BF16" s="25">
        <f t="shared" si="17"/>
        <v>0</v>
      </c>
      <c r="BG16" s="25">
        <f t="shared" si="18"/>
        <v>0</v>
      </c>
      <c r="BH16" s="25">
        <f t="shared" si="19"/>
        <v>0</v>
      </c>
      <c r="BI16" s="25">
        <f t="shared" si="20"/>
        <v>0</v>
      </c>
      <c r="BJ16" s="25">
        <f t="shared" si="21"/>
        <v>0</v>
      </c>
      <c r="BK16" s="25">
        <f t="shared" si="22"/>
        <v>0</v>
      </c>
      <c r="BL16" s="25">
        <f t="shared" si="23"/>
        <v>0</v>
      </c>
      <c r="BM16" s="25">
        <f t="shared" si="24"/>
        <v>0</v>
      </c>
      <c r="BN16" s="25">
        <f t="shared" si="25"/>
        <v>0</v>
      </c>
      <c r="BO16" s="25">
        <f t="shared" si="26"/>
        <v>0</v>
      </c>
      <c r="BP16" s="25">
        <f t="shared" si="27"/>
        <v>0</v>
      </c>
    </row>
    <row r="17" spans="1:68" ht="36" customHeight="1">
      <c r="A17" s="80"/>
      <c r="B17" s="22"/>
      <c r="C17" s="22"/>
      <c r="D17" s="119"/>
      <c r="E17" s="23"/>
      <c r="F17" s="23"/>
      <c r="G17" s="24"/>
      <c r="H17" s="24"/>
      <c r="I17" s="24"/>
      <c r="J17" s="24"/>
      <c r="K17" s="24"/>
      <c r="L17" s="24"/>
      <c r="M17" s="24"/>
      <c r="N17" s="24"/>
      <c r="O17" s="24"/>
      <c r="P17" s="24"/>
      <c r="Q17" s="24"/>
      <c r="R17" s="24"/>
      <c r="S17" s="23"/>
      <c r="T17" s="23"/>
      <c r="U17" s="23"/>
      <c r="V17" s="23"/>
      <c r="W17" s="23"/>
      <c r="X17" s="23"/>
      <c r="Y17" s="23"/>
      <c r="Z17" s="23"/>
      <c r="AA17" s="23"/>
      <c r="AB17" s="23"/>
      <c r="AC17" s="23"/>
      <c r="AD17" s="23"/>
      <c r="AE17" s="23"/>
      <c r="AF17" s="23"/>
      <c r="AG17" s="23"/>
      <c r="AH17" s="23"/>
      <c r="AI17" s="23"/>
      <c r="AJ17" s="23"/>
      <c r="AK17" s="25">
        <f t="shared" si="0"/>
        <v>0</v>
      </c>
      <c r="AL17" s="25">
        <f t="shared" si="28"/>
        <v>0</v>
      </c>
      <c r="AM17" s="26">
        <f t="shared" si="1"/>
        <v>0</v>
      </c>
      <c r="AN17" s="26">
        <f t="shared" si="2"/>
        <v>0</v>
      </c>
      <c r="AO17" s="25">
        <f t="shared" si="29"/>
        <v>0</v>
      </c>
      <c r="AP17" s="26">
        <f t="shared" si="3"/>
        <v>0</v>
      </c>
      <c r="AQ17" s="26">
        <f t="shared" si="4"/>
        <v>0</v>
      </c>
      <c r="AR17" s="25">
        <f t="shared" si="30"/>
        <v>0</v>
      </c>
      <c r="AS17" s="26">
        <f t="shared" si="5"/>
        <v>0</v>
      </c>
      <c r="AT17" s="26">
        <f t="shared" si="6"/>
        <v>0</v>
      </c>
      <c r="AU17" s="25">
        <f t="shared" si="31"/>
        <v>0</v>
      </c>
      <c r="AV17" s="26">
        <f t="shared" si="7"/>
        <v>0</v>
      </c>
      <c r="AW17" s="26">
        <f t="shared" si="8"/>
        <v>0</v>
      </c>
      <c r="AX17" s="26">
        <f t="shared" si="9"/>
        <v>0</v>
      </c>
      <c r="AY17" s="25">
        <f t="shared" si="10"/>
        <v>0</v>
      </c>
      <c r="AZ17" s="25">
        <f t="shared" si="11"/>
        <v>0</v>
      </c>
      <c r="BA17" s="25">
        <f t="shared" si="12"/>
        <v>0</v>
      </c>
      <c r="BB17" s="25">
        <f t="shared" si="13"/>
        <v>0</v>
      </c>
      <c r="BC17" s="25">
        <f t="shared" si="14"/>
        <v>0</v>
      </c>
      <c r="BD17" s="25">
        <f t="shared" si="15"/>
        <v>0</v>
      </c>
      <c r="BE17" s="25">
        <f t="shared" si="16"/>
        <v>0</v>
      </c>
      <c r="BF17" s="25">
        <f t="shared" si="17"/>
        <v>0</v>
      </c>
      <c r="BG17" s="25">
        <f t="shared" si="18"/>
        <v>0</v>
      </c>
      <c r="BH17" s="25">
        <f t="shared" si="19"/>
        <v>0</v>
      </c>
      <c r="BI17" s="25">
        <f t="shared" si="20"/>
        <v>0</v>
      </c>
      <c r="BJ17" s="25">
        <f t="shared" si="21"/>
        <v>0</v>
      </c>
      <c r="BK17" s="25">
        <f t="shared" si="22"/>
        <v>0</v>
      </c>
      <c r="BL17" s="25">
        <f t="shared" si="23"/>
        <v>0</v>
      </c>
      <c r="BM17" s="25">
        <f t="shared" si="24"/>
        <v>0</v>
      </c>
      <c r="BN17" s="25">
        <f t="shared" si="25"/>
        <v>0</v>
      </c>
      <c r="BO17" s="25">
        <f t="shared" si="26"/>
        <v>0</v>
      </c>
      <c r="BP17" s="25">
        <f t="shared" si="27"/>
        <v>0</v>
      </c>
    </row>
    <row r="18" spans="1:68" ht="36" customHeight="1">
      <c r="A18" s="80"/>
      <c r="B18" s="22"/>
      <c r="C18" s="22"/>
      <c r="D18" s="119"/>
      <c r="E18" s="23"/>
      <c r="F18" s="23"/>
      <c r="G18" s="24"/>
      <c r="H18" s="24"/>
      <c r="I18" s="24"/>
      <c r="J18" s="24"/>
      <c r="K18" s="24"/>
      <c r="L18" s="24"/>
      <c r="M18" s="24"/>
      <c r="N18" s="24"/>
      <c r="O18" s="24"/>
      <c r="P18" s="24"/>
      <c r="Q18" s="24"/>
      <c r="R18" s="24"/>
      <c r="S18" s="23"/>
      <c r="T18" s="23"/>
      <c r="U18" s="23"/>
      <c r="V18" s="23"/>
      <c r="W18" s="23"/>
      <c r="X18" s="23"/>
      <c r="Y18" s="23"/>
      <c r="Z18" s="23"/>
      <c r="AA18" s="23"/>
      <c r="AB18" s="23"/>
      <c r="AC18" s="23"/>
      <c r="AD18" s="23"/>
      <c r="AE18" s="23"/>
      <c r="AF18" s="23"/>
      <c r="AG18" s="23"/>
      <c r="AH18" s="23"/>
      <c r="AI18" s="23"/>
      <c r="AJ18" s="23"/>
      <c r="AK18" s="25">
        <f t="shared" si="0"/>
        <v>0</v>
      </c>
      <c r="AL18" s="25">
        <f t="shared" si="28"/>
        <v>0</v>
      </c>
      <c r="AM18" s="26">
        <f t="shared" si="1"/>
        <v>0</v>
      </c>
      <c r="AN18" s="26">
        <f t="shared" si="2"/>
        <v>0</v>
      </c>
      <c r="AO18" s="25">
        <f t="shared" si="29"/>
        <v>0</v>
      </c>
      <c r="AP18" s="26">
        <f t="shared" si="3"/>
        <v>0</v>
      </c>
      <c r="AQ18" s="26">
        <f t="shared" si="4"/>
        <v>0</v>
      </c>
      <c r="AR18" s="25">
        <f t="shared" si="30"/>
        <v>0</v>
      </c>
      <c r="AS18" s="26">
        <f t="shared" si="5"/>
        <v>0</v>
      </c>
      <c r="AT18" s="26">
        <f t="shared" si="6"/>
        <v>0</v>
      </c>
      <c r="AU18" s="25">
        <f t="shared" si="31"/>
        <v>0</v>
      </c>
      <c r="AV18" s="26">
        <f t="shared" si="7"/>
        <v>0</v>
      </c>
      <c r="AW18" s="26">
        <f t="shared" si="8"/>
        <v>0</v>
      </c>
      <c r="AX18" s="26">
        <f t="shared" si="9"/>
        <v>0</v>
      </c>
      <c r="AY18" s="25">
        <f t="shared" si="10"/>
        <v>0</v>
      </c>
      <c r="AZ18" s="25">
        <f t="shared" si="11"/>
        <v>0</v>
      </c>
      <c r="BA18" s="25">
        <f t="shared" si="12"/>
        <v>0</v>
      </c>
      <c r="BB18" s="25">
        <f t="shared" si="13"/>
        <v>0</v>
      </c>
      <c r="BC18" s="25">
        <f t="shared" si="14"/>
        <v>0</v>
      </c>
      <c r="BD18" s="25">
        <f t="shared" si="15"/>
        <v>0</v>
      </c>
      <c r="BE18" s="25">
        <f t="shared" si="16"/>
        <v>0</v>
      </c>
      <c r="BF18" s="25">
        <f t="shared" si="17"/>
        <v>0</v>
      </c>
      <c r="BG18" s="25">
        <f t="shared" si="18"/>
        <v>0</v>
      </c>
      <c r="BH18" s="25">
        <f t="shared" si="19"/>
        <v>0</v>
      </c>
      <c r="BI18" s="25">
        <f t="shared" si="20"/>
        <v>0</v>
      </c>
      <c r="BJ18" s="25">
        <f t="shared" si="21"/>
        <v>0</v>
      </c>
      <c r="BK18" s="25">
        <f t="shared" si="22"/>
        <v>0</v>
      </c>
      <c r="BL18" s="25">
        <f t="shared" si="23"/>
        <v>0</v>
      </c>
      <c r="BM18" s="25">
        <f t="shared" si="24"/>
        <v>0</v>
      </c>
      <c r="BN18" s="25">
        <f t="shared" si="25"/>
        <v>0</v>
      </c>
      <c r="BO18" s="25">
        <f t="shared" si="26"/>
        <v>0</v>
      </c>
      <c r="BP18" s="25">
        <f t="shared" si="27"/>
        <v>0</v>
      </c>
    </row>
    <row r="19" spans="1:68" ht="36" customHeight="1">
      <c r="A19" s="80"/>
      <c r="B19" s="22"/>
      <c r="C19" s="22"/>
      <c r="D19" s="119"/>
      <c r="E19" s="23"/>
      <c r="F19" s="23"/>
      <c r="G19" s="24"/>
      <c r="H19" s="24"/>
      <c r="I19" s="24"/>
      <c r="J19" s="24"/>
      <c r="K19" s="24"/>
      <c r="L19" s="24"/>
      <c r="M19" s="24"/>
      <c r="N19" s="24"/>
      <c r="O19" s="24"/>
      <c r="P19" s="24"/>
      <c r="Q19" s="24"/>
      <c r="R19" s="24"/>
      <c r="S19" s="23"/>
      <c r="T19" s="23"/>
      <c r="U19" s="23"/>
      <c r="V19" s="23"/>
      <c r="W19" s="23"/>
      <c r="X19" s="23"/>
      <c r="Y19" s="23"/>
      <c r="Z19" s="23"/>
      <c r="AA19" s="23"/>
      <c r="AB19" s="23"/>
      <c r="AC19" s="23"/>
      <c r="AD19" s="23"/>
      <c r="AE19" s="23"/>
      <c r="AF19" s="23"/>
      <c r="AG19" s="23"/>
      <c r="AH19" s="23"/>
      <c r="AI19" s="23"/>
      <c r="AJ19" s="23"/>
      <c r="AK19" s="25">
        <f t="shared" si="0"/>
        <v>0</v>
      </c>
      <c r="AL19" s="25">
        <f t="shared" si="28"/>
        <v>0</v>
      </c>
      <c r="AM19" s="26">
        <f t="shared" si="1"/>
        <v>0</v>
      </c>
      <c r="AN19" s="26">
        <f t="shared" si="2"/>
        <v>0</v>
      </c>
      <c r="AO19" s="25">
        <f t="shared" si="29"/>
        <v>0</v>
      </c>
      <c r="AP19" s="26">
        <f t="shared" si="3"/>
        <v>0</v>
      </c>
      <c r="AQ19" s="26">
        <f t="shared" si="4"/>
        <v>0</v>
      </c>
      <c r="AR19" s="25">
        <f t="shared" si="30"/>
        <v>0</v>
      </c>
      <c r="AS19" s="26">
        <f t="shared" si="5"/>
        <v>0</v>
      </c>
      <c r="AT19" s="26">
        <f t="shared" si="6"/>
        <v>0</v>
      </c>
      <c r="AU19" s="25">
        <f t="shared" si="31"/>
        <v>0</v>
      </c>
      <c r="AV19" s="26">
        <f t="shared" si="7"/>
        <v>0</v>
      </c>
      <c r="AW19" s="26">
        <f t="shared" si="8"/>
        <v>0</v>
      </c>
      <c r="AX19" s="26">
        <f t="shared" si="9"/>
        <v>0</v>
      </c>
      <c r="AY19" s="25">
        <f t="shared" si="10"/>
        <v>0</v>
      </c>
      <c r="AZ19" s="25">
        <f t="shared" si="11"/>
        <v>0</v>
      </c>
      <c r="BA19" s="25">
        <f t="shared" si="12"/>
        <v>0</v>
      </c>
      <c r="BB19" s="25">
        <f t="shared" si="13"/>
        <v>0</v>
      </c>
      <c r="BC19" s="25">
        <f t="shared" si="14"/>
        <v>0</v>
      </c>
      <c r="BD19" s="25">
        <f t="shared" si="15"/>
        <v>0</v>
      </c>
      <c r="BE19" s="25">
        <f t="shared" si="16"/>
        <v>0</v>
      </c>
      <c r="BF19" s="25">
        <f t="shared" si="17"/>
        <v>0</v>
      </c>
      <c r="BG19" s="25">
        <f t="shared" si="18"/>
        <v>0</v>
      </c>
      <c r="BH19" s="25">
        <f t="shared" si="19"/>
        <v>0</v>
      </c>
      <c r="BI19" s="25">
        <f t="shared" si="20"/>
        <v>0</v>
      </c>
      <c r="BJ19" s="25">
        <f t="shared" si="21"/>
        <v>0</v>
      </c>
      <c r="BK19" s="25">
        <f t="shared" si="22"/>
        <v>0</v>
      </c>
      <c r="BL19" s="25">
        <f t="shared" si="23"/>
        <v>0</v>
      </c>
      <c r="BM19" s="25">
        <f t="shared" si="24"/>
        <v>0</v>
      </c>
      <c r="BN19" s="25">
        <f t="shared" si="25"/>
        <v>0</v>
      </c>
      <c r="BO19" s="25">
        <f t="shared" si="26"/>
        <v>0</v>
      </c>
      <c r="BP19" s="25">
        <f t="shared" si="27"/>
        <v>0</v>
      </c>
    </row>
    <row r="20" spans="1:68" ht="36" customHeight="1">
      <c r="A20" s="80"/>
      <c r="B20" s="22"/>
      <c r="C20" s="22"/>
      <c r="D20" s="119"/>
      <c r="E20" s="23"/>
      <c r="F20" s="23"/>
      <c r="G20" s="24"/>
      <c r="H20" s="24"/>
      <c r="I20" s="24"/>
      <c r="J20" s="24"/>
      <c r="K20" s="24"/>
      <c r="L20" s="24"/>
      <c r="M20" s="24"/>
      <c r="N20" s="24"/>
      <c r="O20" s="24"/>
      <c r="P20" s="24"/>
      <c r="Q20" s="24"/>
      <c r="R20" s="24"/>
      <c r="S20" s="23"/>
      <c r="T20" s="23"/>
      <c r="U20" s="23"/>
      <c r="V20" s="23"/>
      <c r="W20" s="23"/>
      <c r="X20" s="23"/>
      <c r="Y20" s="23"/>
      <c r="Z20" s="23"/>
      <c r="AA20" s="23"/>
      <c r="AB20" s="23"/>
      <c r="AC20" s="23"/>
      <c r="AD20" s="23"/>
      <c r="AE20" s="23"/>
      <c r="AF20" s="23"/>
      <c r="AG20" s="23"/>
      <c r="AH20" s="23"/>
      <c r="AI20" s="23"/>
      <c r="AJ20" s="23"/>
      <c r="AK20" s="25">
        <f t="shared" si="0"/>
        <v>0</v>
      </c>
      <c r="AL20" s="25">
        <f t="shared" si="28"/>
        <v>0</v>
      </c>
      <c r="AM20" s="26">
        <f t="shared" si="1"/>
        <v>0</v>
      </c>
      <c r="AN20" s="26">
        <f t="shared" si="2"/>
        <v>0</v>
      </c>
      <c r="AO20" s="25">
        <f t="shared" si="29"/>
        <v>0</v>
      </c>
      <c r="AP20" s="26">
        <f t="shared" si="3"/>
        <v>0</v>
      </c>
      <c r="AQ20" s="26">
        <f t="shared" si="4"/>
        <v>0</v>
      </c>
      <c r="AR20" s="25">
        <f t="shared" si="30"/>
        <v>0</v>
      </c>
      <c r="AS20" s="26">
        <f t="shared" si="5"/>
        <v>0</v>
      </c>
      <c r="AT20" s="26">
        <f t="shared" si="6"/>
        <v>0</v>
      </c>
      <c r="AU20" s="25">
        <f t="shared" si="31"/>
        <v>0</v>
      </c>
      <c r="AV20" s="26">
        <f t="shared" si="7"/>
        <v>0</v>
      </c>
      <c r="AW20" s="26">
        <f t="shared" si="8"/>
        <v>0</v>
      </c>
      <c r="AX20" s="26">
        <f t="shared" si="9"/>
        <v>0</v>
      </c>
      <c r="AY20" s="25">
        <f t="shared" si="10"/>
        <v>0</v>
      </c>
      <c r="AZ20" s="25">
        <f t="shared" si="11"/>
        <v>0</v>
      </c>
      <c r="BA20" s="25">
        <f t="shared" si="12"/>
        <v>0</v>
      </c>
      <c r="BB20" s="25">
        <f t="shared" si="13"/>
        <v>0</v>
      </c>
      <c r="BC20" s="25">
        <f t="shared" si="14"/>
        <v>0</v>
      </c>
      <c r="BD20" s="25">
        <f t="shared" si="15"/>
        <v>0</v>
      </c>
      <c r="BE20" s="25">
        <f t="shared" si="16"/>
        <v>0</v>
      </c>
      <c r="BF20" s="25">
        <f t="shared" si="17"/>
        <v>0</v>
      </c>
      <c r="BG20" s="25">
        <f t="shared" si="18"/>
        <v>0</v>
      </c>
      <c r="BH20" s="25">
        <f t="shared" si="19"/>
        <v>0</v>
      </c>
      <c r="BI20" s="25">
        <f t="shared" si="20"/>
        <v>0</v>
      </c>
      <c r="BJ20" s="25">
        <f t="shared" si="21"/>
        <v>0</v>
      </c>
      <c r="BK20" s="25">
        <f t="shared" si="22"/>
        <v>0</v>
      </c>
      <c r="BL20" s="25">
        <f t="shared" si="23"/>
        <v>0</v>
      </c>
      <c r="BM20" s="25">
        <f t="shared" si="24"/>
        <v>0</v>
      </c>
      <c r="BN20" s="25">
        <f t="shared" si="25"/>
        <v>0</v>
      </c>
      <c r="BO20" s="25">
        <f t="shared" si="26"/>
        <v>0</v>
      </c>
      <c r="BP20" s="25">
        <f t="shared" si="27"/>
        <v>0</v>
      </c>
    </row>
    <row r="21" spans="1:68" ht="36" customHeight="1">
      <c r="A21" s="80"/>
      <c r="B21" s="22"/>
      <c r="C21" s="22"/>
      <c r="D21" s="119"/>
      <c r="E21" s="23"/>
      <c r="F21" s="23"/>
      <c r="G21" s="24"/>
      <c r="H21" s="24"/>
      <c r="I21" s="24"/>
      <c r="J21" s="24"/>
      <c r="K21" s="24"/>
      <c r="L21" s="24"/>
      <c r="M21" s="24"/>
      <c r="N21" s="24"/>
      <c r="O21" s="24"/>
      <c r="P21" s="24"/>
      <c r="Q21" s="24"/>
      <c r="R21" s="24"/>
      <c r="S21" s="23"/>
      <c r="T21" s="23"/>
      <c r="U21" s="23"/>
      <c r="V21" s="23"/>
      <c r="W21" s="23"/>
      <c r="X21" s="23"/>
      <c r="Y21" s="23"/>
      <c r="Z21" s="23"/>
      <c r="AA21" s="23"/>
      <c r="AB21" s="23"/>
      <c r="AC21" s="23"/>
      <c r="AD21" s="23"/>
      <c r="AE21" s="23"/>
      <c r="AF21" s="23"/>
      <c r="AG21" s="23"/>
      <c r="AH21" s="23"/>
      <c r="AI21" s="23"/>
      <c r="AJ21" s="23"/>
      <c r="AK21" s="25">
        <f t="shared" si="0"/>
        <v>0</v>
      </c>
      <c r="AL21" s="25">
        <f t="shared" si="28"/>
        <v>0</v>
      </c>
      <c r="AM21" s="26">
        <f t="shared" si="1"/>
        <v>0</v>
      </c>
      <c r="AN21" s="26">
        <f t="shared" si="2"/>
        <v>0</v>
      </c>
      <c r="AO21" s="25">
        <f t="shared" si="29"/>
        <v>0</v>
      </c>
      <c r="AP21" s="26">
        <f t="shared" si="3"/>
        <v>0</v>
      </c>
      <c r="AQ21" s="26">
        <f t="shared" si="4"/>
        <v>0</v>
      </c>
      <c r="AR21" s="25">
        <f t="shared" si="30"/>
        <v>0</v>
      </c>
      <c r="AS21" s="26">
        <f t="shared" si="5"/>
        <v>0</v>
      </c>
      <c r="AT21" s="26">
        <f t="shared" si="6"/>
        <v>0</v>
      </c>
      <c r="AU21" s="25">
        <f t="shared" si="31"/>
        <v>0</v>
      </c>
      <c r="AV21" s="26">
        <f t="shared" si="7"/>
        <v>0</v>
      </c>
      <c r="AW21" s="26">
        <f t="shared" si="8"/>
        <v>0</v>
      </c>
      <c r="AX21" s="26">
        <f t="shared" si="9"/>
        <v>0</v>
      </c>
      <c r="AY21" s="25">
        <f t="shared" si="10"/>
        <v>0</v>
      </c>
      <c r="AZ21" s="25">
        <f t="shared" si="11"/>
        <v>0</v>
      </c>
      <c r="BA21" s="25">
        <f t="shared" si="12"/>
        <v>0</v>
      </c>
      <c r="BB21" s="25">
        <f t="shared" si="13"/>
        <v>0</v>
      </c>
      <c r="BC21" s="25">
        <f t="shared" si="14"/>
        <v>0</v>
      </c>
      <c r="BD21" s="25">
        <f t="shared" si="15"/>
        <v>0</v>
      </c>
      <c r="BE21" s="25">
        <f t="shared" si="16"/>
        <v>0</v>
      </c>
      <c r="BF21" s="25">
        <f t="shared" si="17"/>
        <v>0</v>
      </c>
      <c r="BG21" s="25">
        <f t="shared" si="18"/>
        <v>0</v>
      </c>
      <c r="BH21" s="25">
        <f t="shared" si="19"/>
        <v>0</v>
      </c>
      <c r="BI21" s="25">
        <f t="shared" si="20"/>
        <v>0</v>
      </c>
      <c r="BJ21" s="25">
        <f t="shared" si="21"/>
        <v>0</v>
      </c>
      <c r="BK21" s="25">
        <f t="shared" si="22"/>
        <v>0</v>
      </c>
      <c r="BL21" s="25">
        <f t="shared" si="23"/>
        <v>0</v>
      </c>
      <c r="BM21" s="25">
        <f t="shared" si="24"/>
        <v>0</v>
      </c>
      <c r="BN21" s="25">
        <f t="shared" si="25"/>
        <v>0</v>
      </c>
      <c r="BO21" s="25">
        <f t="shared" si="26"/>
        <v>0</v>
      </c>
      <c r="BP21" s="25">
        <f t="shared" si="27"/>
        <v>0</v>
      </c>
    </row>
    <row r="22" spans="1:68" ht="36" customHeight="1">
      <c r="A22" s="80"/>
      <c r="B22" s="22"/>
      <c r="C22" s="22"/>
      <c r="D22" s="119"/>
      <c r="E22" s="23"/>
      <c r="F22" s="23"/>
      <c r="G22" s="24"/>
      <c r="H22" s="24"/>
      <c r="I22" s="24"/>
      <c r="J22" s="24"/>
      <c r="K22" s="24"/>
      <c r="L22" s="24"/>
      <c r="M22" s="24"/>
      <c r="N22" s="24"/>
      <c r="O22" s="24"/>
      <c r="P22" s="24"/>
      <c r="Q22" s="24"/>
      <c r="R22" s="24"/>
      <c r="S22" s="23"/>
      <c r="T22" s="23"/>
      <c r="U22" s="23"/>
      <c r="V22" s="23"/>
      <c r="W22" s="23"/>
      <c r="X22" s="23"/>
      <c r="Y22" s="23"/>
      <c r="Z22" s="23"/>
      <c r="AA22" s="23"/>
      <c r="AB22" s="23"/>
      <c r="AC22" s="23"/>
      <c r="AD22" s="23"/>
      <c r="AE22" s="23"/>
      <c r="AF22" s="23"/>
      <c r="AG22" s="23"/>
      <c r="AH22" s="23"/>
      <c r="AI22" s="23"/>
      <c r="AJ22" s="23"/>
      <c r="AK22" s="25">
        <f t="shared" si="0"/>
        <v>0</v>
      </c>
      <c r="AL22" s="25">
        <f t="shared" si="28"/>
        <v>0</v>
      </c>
      <c r="AM22" s="26">
        <f t="shared" si="1"/>
        <v>0</v>
      </c>
      <c r="AN22" s="26">
        <f t="shared" si="2"/>
        <v>0</v>
      </c>
      <c r="AO22" s="25">
        <f t="shared" si="29"/>
        <v>0</v>
      </c>
      <c r="AP22" s="26">
        <f t="shared" si="3"/>
        <v>0</v>
      </c>
      <c r="AQ22" s="26">
        <f t="shared" si="4"/>
        <v>0</v>
      </c>
      <c r="AR22" s="25">
        <f t="shared" si="30"/>
        <v>0</v>
      </c>
      <c r="AS22" s="26">
        <f t="shared" si="5"/>
        <v>0</v>
      </c>
      <c r="AT22" s="26">
        <f t="shared" si="6"/>
        <v>0</v>
      </c>
      <c r="AU22" s="25">
        <f t="shared" si="31"/>
        <v>0</v>
      </c>
      <c r="AV22" s="26">
        <f t="shared" si="7"/>
        <v>0</v>
      </c>
      <c r="AW22" s="26">
        <f t="shared" si="8"/>
        <v>0</v>
      </c>
      <c r="AX22" s="26">
        <f t="shared" si="9"/>
        <v>0</v>
      </c>
      <c r="AY22" s="25">
        <f t="shared" si="10"/>
        <v>0</v>
      </c>
      <c r="AZ22" s="25">
        <f t="shared" si="11"/>
        <v>0</v>
      </c>
      <c r="BA22" s="25">
        <f t="shared" si="12"/>
        <v>0</v>
      </c>
      <c r="BB22" s="25">
        <f t="shared" si="13"/>
        <v>0</v>
      </c>
      <c r="BC22" s="25">
        <f t="shared" si="14"/>
        <v>0</v>
      </c>
      <c r="BD22" s="25">
        <f t="shared" si="15"/>
        <v>0</v>
      </c>
      <c r="BE22" s="25">
        <f t="shared" si="16"/>
        <v>0</v>
      </c>
      <c r="BF22" s="25">
        <f t="shared" si="17"/>
        <v>0</v>
      </c>
      <c r="BG22" s="25">
        <f t="shared" si="18"/>
        <v>0</v>
      </c>
      <c r="BH22" s="25">
        <f t="shared" si="19"/>
        <v>0</v>
      </c>
      <c r="BI22" s="25">
        <f t="shared" si="20"/>
        <v>0</v>
      </c>
      <c r="BJ22" s="25">
        <f t="shared" si="21"/>
        <v>0</v>
      </c>
      <c r="BK22" s="25">
        <f t="shared" si="22"/>
        <v>0</v>
      </c>
      <c r="BL22" s="25">
        <f t="shared" si="23"/>
        <v>0</v>
      </c>
      <c r="BM22" s="25">
        <f t="shared" si="24"/>
        <v>0</v>
      </c>
      <c r="BN22" s="25">
        <f t="shared" si="25"/>
        <v>0</v>
      </c>
      <c r="BO22" s="25">
        <f t="shared" si="26"/>
        <v>0</v>
      </c>
      <c r="BP22" s="25">
        <f t="shared" si="27"/>
        <v>0</v>
      </c>
    </row>
    <row r="23" spans="1:68" ht="36" customHeight="1">
      <c r="A23" s="80"/>
      <c r="B23" s="22"/>
      <c r="C23" s="22"/>
      <c r="D23" s="119"/>
      <c r="E23" s="23"/>
      <c r="F23" s="23"/>
      <c r="G23" s="24"/>
      <c r="H23" s="24"/>
      <c r="I23" s="24"/>
      <c r="J23" s="24"/>
      <c r="K23" s="24"/>
      <c r="L23" s="24"/>
      <c r="M23" s="24"/>
      <c r="N23" s="24"/>
      <c r="O23" s="24"/>
      <c r="P23" s="24"/>
      <c r="Q23" s="24"/>
      <c r="R23" s="24"/>
      <c r="S23" s="23"/>
      <c r="T23" s="23"/>
      <c r="U23" s="23"/>
      <c r="V23" s="23"/>
      <c r="W23" s="23"/>
      <c r="X23" s="23"/>
      <c r="Y23" s="23"/>
      <c r="Z23" s="23"/>
      <c r="AA23" s="23"/>
      <c r="AB23" s="23"/>
      <c r="AC23" s="23"/>
      <c r="AD23" s="23"/>
      <c r="AE23" s="23"/>
      <c r="AF23" s="23"/>
      <c r="AG23" s="23"/>
      <c r="AH23" s="23"/>
      <c r="AI23" s="23"/>
      <c r="AJ23" s="23"/>
      <c r="AK23" s="25">
        <f t="shared" si="0"/>
        <v>0</v>
      </c>
      <c r="AL23" s="25">
        <f t="shared" si="28"/>
        <v>0</v>
      </c>
      <c r="AM23" s="26">
        <f t="shared" si="1"/>
        <v>0</v>
      </c>
      <c r="AN23" s="26">
        <f t="shared" si="2"/>
        <v>0</v>
      </c>
      <c r="AO23" s="25">
        <f t="shared" si="29"/>
        <v>0</v>
      </c>
      <c r="AP23" s="26">
        <f t="shared" si="3"/>
        <v>0</v>
      </c>
      <c r="AQ23" s="26">
        <f t="shared" si="4"/>
        <v>0</v>
      </c>
      <c r="AR23" s="25">
        <f t="shared" si="30"/>
        <v>0</v>
      </c>
      <c r="AS23" s="26">
        <f t="shared" si="5"/>
        <v>0</v>
      </c>
      <c r="AT23" s="26">
        <f t="shared" si="6"/>
        <v>0</v>
      </c>
      <c r="AU23" s="25">
        <f t="shared" si="31"/>
        <v>0</v>
      </c>
      <c r="AV23" s="26">
        <f t="shared" si="7"/>
        <v>0</v>
      </c>
      <c r="AW23" s="26">
        <f t="shared" si="8"/>
        <v>0</v>
      </c>
      <c r="AX23" s="26">
        <f t="shared" si="9"/>
        <v>0</v>
      </c>
      <c r="AY23" s="25">
        <f t="shared" si="10"/>
        <v>0</v>
      </c>
      <c r="AZ23" s="25">
        <f t="shared" si="11"/>
        <v>0</v>
      </c>
      <c r="BA23" s="25">
        <f t="shared" si="12"/>
        <v>0</v>
      </c>
      <c r="BB23" s="25">
        <f t="shared" si="13"/>
        <v>0</v>
      </c>
      <c r="BC23" s="25">
        <f t="shared" si="14"/>
        <v>0</v>
      </c>
      <c r="BD23" s="25">
        <f t="shared" si="15"/>
        <v>0</v>
      </c>
      <c r="BE23" s="25">
        <f t="shared" si="16"/>
        <v>0</v>
      </c>
      <c r="BF23" s="25">
        <f t="shared" si="17"/>
        <v>0</v>
      </c>
      <c r="BG23" s="25">
        <f t="shared" si="18"/>
        <v>0</v>
      </c>
      <c r="BH23" s="25">
        <f t="shared" si="19"/>
        <v>0</v>
      </c>
      <c r="BI23" s="25">
        <f t="shared" si="20"/>
        <v>0</v>
      </c>
      <c r="BJ23" s="25">
        <f t="shared" si="21"/>
        <v>0</v>
      </c>
      <c r="BK23" s="25">
        <f t="shared" si="22"/>
        <v>0</v>
      </c>
      <c r="BL23" s="25">
        <f t="shared" si="23"/>
        <v>0</v>
      </c>
      <c r="BM23" s="25">
        <f t="shared" si="24"/>
        <v>0</v>
      </c>
      <c r="BN23" s="25">
        <f t="shared" si="25"/>
        <v>0</v>
      </c>
      <c r="BO23" s="25">
        <f t="shared" si="26"/>
        <v>0</v>
      </c>
      <c r="BP23" s="25">
        <f t="shared" si="27"/>
        <v>0</v>
      </c>
    </row>
    <row r="24" spans="1:68" ht="36" customHeight="1">
      <c r="A24" s="80"/>
      <c r="B24" s="22"/>
      <c r="C24" s="22"/>
      <c r="D24" s="119"/>
      <c r="E24" s="23"/>
      <c r="F24" s="23"/>
      <c r="G24" s="24"/>
      <c r="H24" s="24"/>
      <c r="I24" s="24"/>
      <c r="J24" s="24"/>
      <c r="K24" s="24"/>
      <c r="L24" s="24"/>
      <c r="M24" s="24"/>
      <c r="N24" s="24"/>
      <c r="O24" s="24"/>
      <c r="P24" s="24"/>
      <c r="Q24" s="24"/>
      <c r="R24" s="24"/>
      <c r="S24" s="23"/>
      <c r="T24" s="23"/>
      <c r="U24" s="23"/>
      <c r="V24" s="23"/>
      <c r="W24" s="23"/>
      <c r="X24" s="23"/>
      <c r="Y24" s="23"/>
      <c r="Z24" s="23"/>
      <c r="AA24" s="23"/>
      <c r="AB24" s="23"/>
      <c r="AC24" s="23"/>
      <c r="AD24" s="23"/>
      <c r="AE24" s="23"/>
      <c r="AF24" s="23"/>
      <c r="AG24" s="23"/>
      <c r="AH24" s="23"/>
      <c r="AI24" s="23"/>
      <c r="AJ24" s="23"/>
      <c r="AK24" s="25">
        <f t="shared" si="0"/>
        <v>0</v>
      </c>
      <c r="AL24" s="25">
        <f t="shared" si="28"/>
        <v>0</v>
      </c>
      <c r="AM24" s="26">
        <f t="shared" si="1"/>
        <v>0</v>
      </c>
      <c r="AN24" s="26">
        <f t="shared" si="2"/>
        <v>0</v>
      </c>
      <c r="AO24" s="25">
        <f t="shared" si="29"/>
        <v>0</v>
      </c>
      <c r="AP24" s="26">
        <f t="shared" si="3"/>
        <v>0</v>
      </c>
      <c r="AQ24" s="26">
        <f t="shared" si="4"/>
        <v>0</v>
      </c>
      <c r="AR24" s="25">
        <f t="shared" si="30"/>
        <v>0</v>
      </c>
      <c r="AS24" s="26">
        <f t="shared" si="5"/>
        <v>0</v>
      </c>
      <c r="AT24" s="26">
        <f t="shared" si="6"/>
        <v>0</v>
      </c>
      <c r="AU24" s="25">
        <f t="shared" si="31"/>
        <v>0</v>
      </c>
      <c r="AV24" s="26">
        <f t="shared" si="7"/>
        <v>0</v>
      </c>
      <c r="AW24" s="26">
        <f t="shared" si="8"/>
        <v>0</v>
      </c>
      <c r="AX24" s="26">
        <f t="shared" si="9"/>
        <v>0</v>
      </c>
      <c r="AY24" s="25">
        <f t="shared" si="10"/>
        <v>0</v>
      </c>
      <c r="AZ24" s="25">
        <f t="shared" si="11"/>
        <v>0</v>
      </c>
      <c r="BA24" s="25">
        <f t="shared" si="12"/>
        <v>0</v>
      </c>
      <c r="BB24" s="25">
        <f t="shared" si="13"/>
        <v>0</v>
      </c>
      <c r="BC24" s="25">
        <f t="shared" si="14"/>
        <v>0</v>
      </c>
      <c r="BD24" s="25">
        <f t="shared" si="15"/>
        <v>0</v>
      </c>
      <c r="BE24" s="25">
        <f t="shared" si="16"/>
        <v>0</v>
      </c>
      <c r="BF24" s="25">
        <f t="shared" si="17"/>
        <v>0</v>
      </c>
      <c r="BG24" s="25">
        <f t="shared" si="18"/>
        <v>0</v>
      </c>
      <c r="BH24" s="25">
        <f t="shared" si="19"/>
        <v>0</v>
      </c>
      <c r="BI24" s="25">
        <f t="shared" si="20"/>
        <v>0</v>
      </c>
      <c r="BJ24" s="25">
        <f t="shared" si="21"/>
        <v>0</v>
      </c>
      <c r="BK24" s="25">
        <f t="shared" si="22"/>
        <v>0</v>
      </c>
      <c r="BL24" s="25">
        <f t="shared" si="23"/>
        <v>0</v>
      </c>
      <c r="BM24" s="25">
        <f t="shared" si="24"/>
        <v>0</v>
      </c>
      <c r="BN24" s="25">
        <f t="shared" si="25"/>
        <v>0</v>
      </c>
      <c r="BO24" s="25">
        <f t="shared" si="26"/>
        <v>0</v>
      </c>
      <c r="BP24" s="25">
        <f t="shared" si="27"/>
        <v>0</v>
      </c>
    </row>
    <row r="25" spans="1:68" ht="36.75" customHeight="1">
      <c r="A25" s="80"/>
      <c r="B25" s="22"/>
      <c r="C25" s="22"/>
      <c r="D25" s="119"/>
      <c r="E25" s="23"/>
      <c r="F25" s="23"/>
      <c r="G25" s="24"/>
      <c r="H25" s="24"/>
      <c r="I25" s="24"/>
      <c r="J25" s="24"/>
      <c r="K25" s="24"/>
      <c r="L25" s="24"/>
      <c r="M25" s="24"/>
      <c r="N25" s="24"/>
      <c r="O25" s="24"/>
      <c r="P25" s="24"/>
      <c r="Q25" s="24"/>
      <c r="R25" s="24"/>
      <c r="S25" s="23"/>
      <c r="T25" s="23"/>
      <c r="U25" s="23"/>
      <c r="V25" s="23"/>
      <c r="W25" s="23"/>
      <c r="X25" s="23"/>
      <c r="Y25" s="23"/>
      <c r="Z25" s="23"/>
      <c r="AA25" s="23"/>
      <c r="AB25" s="23"/>
      <c r="AC25" s="23"/>
      <c r="AD25" s="23"/>
      <c r="AE25" s="23"/>
      <c r="AF25" s="23"/>
      <c r="AG25" s="23"/>
      <c r="AH25" s="23"/>
      <c r="AI25" s="23"/>
      <c r="AJ25" s="23"/>
      <c r="AK25" s="25">
        <f t="shared" si="0"/>
        <v>0</v>
      </c>
      <c r="AL25" s="25">
        <f t="shared" si="28"/>
        <v>0</v>
      </c>
      <c r="AM25" s="26">
        <f t="shared" si="1"/>
        <v>0</v>
      </c>
      <c r="AN25" s="26">
        <f t="shared" si="2"/>
        <v>0</v>
      </c>
      <c r="AO25" s="25">
        <f t="shared" si="29"/>
        <v>0</v>
      </c>
      <c r="AP25" s="26">
        <f t="shared" si="3"/>
        <v>0</v>
      </c>
      <c r="AQ25" s="26">
        <f t="shared" si="4"/>
        <v>0</v>
      </c>
      <c r="AR25" s="25">
        <f t="shared" si="30"/>
        <v>0</v>
      </c>
      <c r="AS25" s="26">
        <f t="shared" si="5"/>
        <v>0</v>
      </c>
      <c r="AT25" s="26">
        <f t="shared" si="6"/>
        <v>0</v>
      </c>
      <c r="AU25" s="25">
        <f t="shared" si="31"/>
        <v>0</v>
      </c>
      <c r="AV25" s="26">
        <f t="shared" si="7"/>
        <v>0</v>
      </c>
      <c r="AW25" s="26">
        <f t="shared" si="8"/>
        <v>0</v>
      </c>
      <c r="AX25" s="26">
        <f t="shared" si="9"/>
        <v>0</v>
      </c>
      <c r="AY25" s="25">
        <f t="shared" si="10"/>
        <v>0</v>
      </c>
      <c r="AZ25" s="25">
        <f t="shared" si="11"/>
        <v>0</v>
      </c>
      <c r="BA25" s="25">
        <f t="shared" si="12"/>
        <v>0</v>
      </c>
      <c r="BB25" s="25">
        <f t="shared" si="13"/>
        <v>0</v>
      </c>
      <c r="BC25" s="25">
        <f t="shared" si="14"/>
        <v>0</v>
      </c>
      <c r="BD25" s="25">
        <f t="shared" si="15"/>
        <v>0</v>
      </c>
      <c r="BE25" s="25">
        <f t="shared" si="16"/>
        <v>0</v>
      </c>
      <c r="BF25" s="25">
        <f t="shared" si="17"/>
        <v>0</v>
      </c>
      <c r="BG25" s="25">
        <f t="shared" si="18"/>
        <v>0</v>
      </c>
      <c r="BH25" s="25">
        <f t="shared" si="19"/>
        <v>0</v>
      </c>
      <c r="BI25" s="25">
        <f t="shared" si="20"/>
        <v>0</v>
      </c>
      <c r="BJ25" s="25">
        <f t="shared" si="21"/>
        <v>0</v>
      </c>
      <c r="BK25" s="25">
        <f t="shared" si="22"/>
        <v>0</v>
      </c>
      <c r="BL25" s="25">
        <f t="shared" si="23"/>
        <v>0</v>
      </c>
      <c r="BM25" s="25">
        <f t="shared" si="24"/>
        <v>0</v>
      </c>
      <c r="BN25" s="25">
        <f t="shared" si="25"/>
        <v>0</v>
      </c>
      <c r="BO25" s="25">
        <f t="shared" si="26"/>
        <v>0</v>
      </c>
      <c r="BP25" s="25">
        <f t="shared" si="27"/>
        <v>0</v>
      </c>
    </row>
    <row r="28" spans="1:68" ht="15.75" hidden="1">
      <c r="A28" s="92" t="s">
        <v>89</v>
      </c>
    </row>
    <row r="29" spans="1:68" ht="15.75" hidden="1">
      <c r="A29" s="46" t="s">
        <v>9</v>
      </c>
    </row>
    <row r="30" spans="1:68" ht="15.75" hidden="1">
      <c r="A30" s="46" t="s">
        <v>10</v>
      </c>
    </row>
    <row r="31" spans="1:68" ht="15.75" hidden="1">
      <c r="A31" s="46" t="s">
        <v>11</v>
      </c>
    </row>
    <row r="32" spans="1:68" ht="15.75" hidden="1">
      <c r="A32" s="46" t="s">
        <v>42</v>
      </c>
    </row>
    <row r="33" spans="1:1" ht="15.75" hidden="1">
      <c r="A33" s="46" t="s">
        <v>26</v>
      </c>
    </row>
    <row r="34" spans="1:1" ht="15.75" hidden="1">
      <c r="A34" s="46" t="s">
        <v>29</v>
      </c>
    </row>
    <row r="35" spans="1:1" ht="15.75" hidden="1">
      <c r="A35" s="46" t="s">
        <v>27</v>
      </c>
    </row>
    <row r="36" spans="1:1" ht="15.75" hidden="1">
      <c r="A36" s="46" t="s">
        <v>86</v>
      </c>
    </row>
    <row r="37" spans="1:1" ht="15.75" hidden="1">
      <c r="A37" s="46" t="s">
        <v>30</v>
      </c>
    </row>
  </sheetData>
  <sheetProtection algorithmName="SHA-512" hashValue="9cjqdeXXPiiVefTBc60x2zfa54sgCWXMa7NnyOXJ8r/BZMOe514EdDuBj49HKVrbH+bFS/kTZLw90m2YqAwdew==" saltValue="Px0w7pb7zDITv2aZVCOLCA==" spinCount="100000" sheet="1" objects="1" scenarios="1"/>
  <dataConsolidate/>
  <mergeCells count="1">
    <mergeCell ref="B8:D8"/>
  </mergeCells>
  <conditionalFormatting sqref="B12:B25">
    <cfRule type="expression" dxfId="66" priority="117">
      <formula>NOT(ISBLANK($A12))</formula>
    </cfRule>
  </conditionalFormatting>
  <conditionalFormatting sqref="G12:G25">
    <cfRule type="expression" dxfId="65" priority="96">
      <formula>OR($A12="Affordable Housing and Transportation",$A12="Transit",$A12="Car Sharing and Mobility Enhancement",$A12="Waste Diversion of Recycled Fiber, Plastic and Glass",$A12="Organic Waste Diversion and Food Waste Prevention",$A12="Agricultural Land Conservation")</formula>
    </cfRule>
  </conditionalFormatting>
  <conditionalFormatting sqref="J12:J25">
    <cfRule type="expression" dxfId="64" priority="94">
      <formula>OR($A12="Affordable Housing and Transportation",$A12="Transit",$A12="Car Sharing and Mobility Enhancement",$A12="Waste Diversion of Recycled Fiber, Plastic and Glass",$A12="Organic Waste Diversion and Food Waste Prevention",$A12="Agricultural Land Conservation")</formula>
    </cfRule>
  </conditionalFormatting>
  <conditionalFormatting sqref="M12:M25">
    <cfRule type="expression" dxfId="63" priority="93">
      <formula>OR($A12="Affordable Housing and Transportation",$A12="Transit",$A12="Car Sharing and Mobility Enhancement",$A12="Waste Diversion of Recycled Fiber, Plastic and Glass",$A12="Organic Waste Diversion and Food Waste Prevention",$A12="Agricultural Land Conservation")</formula>
    </cfRule>
  </conditionalFormatting>
  <conditionalFormatting sqref="Q12:Q25">
    <cfRule type="expression" dxfId="62" priority="92">
      <formula>OR($A12="Organic Waste Diversion and Food Waste Prevention")</formula>
    </cfRule>
  </conditionalFormatting>
  <conditionalFormatting sqref="R12:R25">
    <cfRule type="expression" dxfId="61" priority="91">
      <formula>OR($A12="Affordable Housing and Transportation")</formula>
    </cfRule>
  </conditionalFormatting>
  <conditionalFormatting sqref="S12:S25">
    <cfRule type="expression" dxfId="60" priority="90">
      <formula>OR($A12="Affordable Housing and Transportation",$A12="Transit",$A12="Car Sharing and Mobility Enhancement",$A12="Urban Greening",$A12="Organic Waste Diversion and Food Waste Prevention",$A12="Agricultural Land Conservation")</formula>
    </cfRule>
  </conditionalFormatting>
  <conditionalFormatting sqref="T12:T25">
    <cfRule type="expression" dxfId="59" priority="89">
      <formula>OR($A12="Affordable Housing and Transportation",$A12="Transit",$A12="Car Sharing and Mobility Enhancement",$A12="Urban Greening",$A12="Organic Waste Diversion and Food Waste Prevention",$A12="Agricultural Land Conservation")</formula>
    </cfRule>
  </conditionalFormatting>
  <conditionalFormatting sqref="U12:U25">
    <cfRule type="expression" dxfId="58" priority="87">
      <formula>OR($A12="Transit")</formula>
    </cfRule>
  </conditionalFormatting>
  <conditionalFormatting sqref="V12:V25">
    <cfRule type="expression" dxfId="57" priority="86">
      <formula>OR($A12="Transit")</formula>
    </cfRule>
  </conditionalFormatting>
  <conditionalFormatting sqref="W12:W25">
    <cfRule type="expression" dxfId="56" priority="85">
      <formula>OR($A12="Transit",$A12="Car Sharing and Mobility Enhancement",$A12="Urban Greening",$A12="Residential Energy Efficiency and Solar PV",$A12="Water-Energy Efficiency",$A12="Organic Waste Diversion and Food Waste Prevention")</formula>
    </cfRule>
  </conditionalFormatting>
  <conditionalFormatting sqref="X12:X25">
    <cfRule type="expression" dxfId="55" priority="84">
      <formula>OR($A12="Urban Greening",$A12="Residential Energy Efficiency and Solar PV",$A12="Water-Energy Efficiency")</formula>
    </cfRule>
  </conditionalFormatting>
  <conditionalFormatting sqref="Y12:Y25">
    <cfRule type="expression" dxfId="54" priority="83">
      <formula>OR($A12="Transit",$A12="Affordable Housing and Transportation",$A12="Residential Energy Efficiency and Solar PV",$A12="Community Solar PV",$A12="Organic Waste Diversion and Food Waste Prevention")</formula>
    </cfRule>
  </conditionalFormatting>
  <conditionalFormatting sqref="AC12:AC25">
    <cfRule type="expression" dxfId="53" priority="82">
      <formula>OR($A12="Waste Diversion of Recycled Fiber, Plastic and Glass",$A12="Waste Diversion",$A12="Organic Waste Diversion and Food Waste Prevention")</formula>
    </cfRule>
  </conditionalFormatting>
  <conditionalFormatting sqref="AE12:AE25">
    <cfRule type="expression" dxfId="52" priority="81">
      <formula>OR($A12="Organic Waste Diversion and Food Waste Prevention")</formula>
    </cfRule>
  </conditionalFormatting>
  <conditionalFormatting sqref="AG12:AG25">
    <cfRule type="expression" dxfId="51" priority="80">
      <formula>OR($A12="Urban Greening")</formula>
    </cfRule>
  </conditionalFormatting>
  <conditionalFormatting sqref="AH12:AH25">
    <cfRule type="expression" dxfId="50" priority="79">
      <formula>OR($A12="Organic Waste Diversion and Food Waste Prevention",$A12="Agricultural Land Conservation")</formula>
    </cfRule>
  </conditionalFormatting>
  <conditionalFormatting sqref="AD12:AD25">
    <cfRule type="expression" dxfId="49" priority="59">
      <formula>OR($A12="Organic Waste Diversion and Food Waste Prevention")</formula>
    </cfRule>
  </conditionalFormatting>
  <conditionalFormatting sqref="AB12:AB25">
    <cfRule type="expression" dxfId="48" priority="58">
      <formula>OR($A12="Urban Greening",$A12="Water-Energy Efficiency",$A12="Residential Energy Efficiency and Solar PV")</formula>
    </cfRule>
  </conditionalFormatting>
  <conditionalFormatting sqref="AI12:AI25">
    <cfRule type="expression" dxfId="47" priority="57">
      <formula>OR($A12="Transit",$A12="Affordable Housing and Transportation",$A12="Car Sharing and Mobility Enhancement",$A12="Urban Greening",$A12="Agricultural Land Conservation")</formula>
    </cfRule>
  </conditionalFormatting>
  <conditionalFormatting sqref="AJ12:AJ25">
    <cfRule type="expression" dxfId="46" priority="55">
      <formula>OR($A12="Transit",$A12="Affordable Housing and Transportation",$A12="Car Sharing and Mobility Enhancement",$A12="Urban Greening",$A12="Residential Energy Efficiency and Solar PV",$A12="Community Solar PV",$A12="Organic Waste Diversion and Food Waste Prevention")</formula>
    </cfRule>
  </conditionalFormatting>
  <conditionalFormatting sqref="H12:H25">
    <cfRule type="expression" dxfId="45" priority="54">
      <formula>OR($A12="Affordable Housing and Transportation",$A12="Residential Energy Efficiency and Solar PV",$A12="Community Solar PV",$A12="Organic Waste Diversion and Food Waste Prevention")</formula>
    </cfRule>
  </conditionalFormatting>
  <conditionalFormatting sqref="K12:K25">
    <cfRule type="expression" dxfId="44" priority="53">
      <formula>OR($A12="Affordable Housing and Transportation",$A12="Residential Energy Efficiency and Solar PV",$A12="Community Solar PV",$A12="Organic Waste Diversion and Food Waste Prevention")</formula>
    </cfRule>
  </conditionalFormatting>
  <conditionalFormatting sqref="N12:N25">
    <cfRule type="expression" dxfId="43" priority="52">
      <formula>OR($A12="Affordable Housing and Transportation",$A12="Residential Energy Efficiency and Solar PV",$A12="Community Solar PV",$A12="Organic Waste Diversion and Food Waste Prevention")</formula>
    </cfRule>
  </conditionalFormatting>
  <conditionalFormatting sqref="P12:P25">
    <cfRule type="expression" dxfId="42" priority="49">
      <formula>OR($A12="Affordable Housing and Transportation",$A12="Transit",$A12="Car Sharing and Mobility Enhancement",$A12="Organic Waste Diversion and Food Waste Prevention",$A12="Agricultural Land Conservation")</formula>
    </cfRule>
  </conditionalFormatting>
  <conditionalFormatting sqref="Z12:Z25">
    <cfRule type="expression" dxfId="41" priority="48">
      <formula>OR($A12="Organic Waste Diversion and Food Waste Prevention")</formula>
    </cfRule>
  </conditionalFormatting>
  <conditionalFormatting sqref="AA12:AA25">
    <cfRule type="expression" dxfId="40" priority="47">
      <formula>OR($A12="Organic Waste Diversion and Food Waste Prevention")</formula>
    </cfRule>
  </conditionalFormatting>
  <conditionalFormatting sqref="AF12:AF25">
    <cfRule type="expression" dxfId="39" priority="46">
      <formula>OR($A12="Organic Waste Diversion and Food Waste Prevention")</formula>
    </cfRule>
  </conditionalFormatting>
  <conditionalFormatting sqref="AK12:AK25">
    <cfRule type="expression" dxfId="38" priority="45">
      <formula>NOT(ISBLANK($A12))</formula>
    </cfRule>
  </conditionalFormatting>
  <conditionalFormatting sqref="AM12:AM25">
    <cfRule type="expression" dxfId="37" priority="44">
      <formula>OR($A12="Affordable Housing and Transportation",$A12="Transit",$A12="Car Sharing and Mobility Enhancement",$A12="Waste Diversion of Recycled Fiber, Plastic and Glass",$A12="Organic Waste Diversion and Food Waste Prevention")</formula>
    </cfRule>
  </conditionalFormatting>
  <conditionalFormatting sqref="AN12:AN25">
    <cfRule type="expression" dxfId="36" priority="43">
      <formula>OR($A12="Affordable Housing and Transportation",$A12="Residential Energy Efficiency and Solar PV",$A12="Community Solar PV",$A12="Organic Waste Diversion and Food Waste Prevention")</formula>
    </cfRule>
  </conditionalFormatting>
  <conditionalFormatting sqref="AP12:AP25">
    <cfRule type="expression" dxfId="35" priority="42">
      <formula>OR($A12="Affordable Housing and Transportation",$A12="Transit",$A12="Car Sharing and Mobility Enhancement",$A12="Waste Diversion of Recycled Fiber, Plastic and Glass",$A12="Organic Waste Diversion and Food Waste Prevention")</formula>
    </cfRule>
  </conditionalFormatting>
  <conditionalFormatting sqref="AQ12:AQ25">
    <cfRule type="expression" dxfId="34" priority="41">
      <formula>OR($A12="Affordable Housing and Transportation",$A12="Residential Energy Efficiency and Solar PV",$A12="Community Solar PV",$A12="Organic Waste Diversion and Food Waste Prevention")</formula>
    </cfRule>
  </conditionalFormatting>
  <conditionalFormatting sqref="AS12:AS25">
    <cfRule type="expression" dxfId="33" priority="40">
      <formula>OR($A12="Affordable Housing and Transportation",$A12="Transit",$A12="Car Sharing and Mobility Enhancement",$A12="Waste Diversion of Recycled Fiber, Plastic and Glass",$A12="Organic Waste Diversion and Food Waste Prevention")</formula>
    </cfRule>
  </conditionalFormatting>
  <conditionalFormatting sqref="C12:C25">
    <cfRule type="expression" dxfId="32" priority="39">
      <formula>NOT(ISBLANK($A12))</formula>
    </cfRule>
  </conditionalFormatting>
  <conditionalFormatting sqref="D12:D25">
    <cfRule type="expression" dxfId="31" priority="38">
      <formula>NOT(ISBLANK($A12))</formula>
    </cfRule>
  </conditionalFormatting>
  <conditionalFormatting sqref="E12:E25">
    <cfRule type="expression" dxfId="30" priority="37">
      <formula>NOT(ISBLANK($A12))</formula>
    </cfRule>
  </conditionalFormatting>
  <conditionalFormatting sqref="AT12:AT25">
    <cfRule type="expression" dxfId="29" priority="36">
      <formula>OR($A12="Affordable Housing and Transportation",$A12="Residential Energy Efficiency and Solar PV",$A12="Community Solar PV",$A12="Organic Waste Diversion and Food Waste Prevention")</formula>
    </cfRule>
  </conditionalFormatting>
  <conditionalFormatting sqref="AV12:AV25">
    <cfRule type="expression" dxfId="28" priority="35">
      <formula>OR($A12="Affordable Housing and Transportation",$A12="Transit",$A12="Car Sharing and Mobility Enhancement",$A12="Waste Diversion of Recycled Fiber, Plastic and Glass",$A12="Organic Waste Diversion and Food Waste Prevention",$A12="Agricultural Land Conservation")</formula>
    </cfRule>
  </conditionalFormatting>
  <conditionalFormatting sqref="AW12:AW25">
    <cfRule type="expression" dxfId="27" priority="34">
      <formula>OR($A12="Organic Waste Diversion and Food Waste Prevention")</formula>
    </cfRule>
  </conditionalFormatting>
  <conditionalFormatting sqref="AX12:AX25">
    <cfRule type="expression" dxfId="26" priority="33">
      <formula>OR($A12="Affordable Housing and Transportation")</formula>
    </cfRule>
  </conditionalFormatting>
  <conditionalFormatting sqref="AY12:AY25">
    <cfRule type="expression" dxfId="25" priority="32">
      <formula>OR($A12="Car Sharing and Mobility Enhancement",$A12="Affordable Housing and Transportation",$A12="Transit",$A12="Urban Greening",$A12="Organic Waste Diversion and Food Waste Prevention")</formula>
    </cfRule>
  </conditionalFormatting>
  <conditionalFormatting sqref="AZ12:AZ25">
    <cfRule type="expression" dxfId="24" priority="31">
      <formula>OR($A12="Car Sharing and Mobility Enhancement",$A12="Affordable Housing and Transportation",$A12="Transit",$A12="Urban Greening",$A12="Organic Waste Diversion and Food Waste Prevention")</formula>
    </cfRule>
  </conditionalFormatting>
  <conditionalFormatting sqref="BA12:BA25">
    <cfRule type="expression" dxfId="23" priority="30">
      <formula>OR($A12="Transit")</formula>
    </cfRule>
  </conditionalFormatting>
  <conditionalFormatting sqref="BB12:BB25">
    <cfRule type="expression" dxfId="22" priority="29">
      <formula>OR($A12="Transit")</formula>
    </cfRule>
  </conditionalFormatting>
  <conditionalFormatting sqref="BC12:BC25">
    <cfRule type="expression" dxfId="21" priority="28">
      <formula>OR($A12="Car Sharing and Mobility Enhancement",$A12="Transit",$A12="Urban Greening",$A12="Residential Energy Efficiency and Solar PV",$A12="Water-Energy Efficiency",$A12="Organic Waste Diversion and Food Waste Prevention")</formula>
    </cfRule>
  </conditionalFormatting>
  <conditionalFormatting sqref="BD12:BD25">
    <cfRule type="expression" dxfId="20" priority="27">
      <formula>OR($A12="Urban Greening",$A12="Residential Energy Efficiency and Solar PV",$A12="Water-Energy Efficiency")</formula>
    </cfRule>
  </conditionalFormatting>
  <conditionalFormatting sqref="BE12:BE25">
    <cfRule type="expression" dxfId="19" priority="26">
      <formula>OR($A12="Transit",$A12="Affordable Housing and Transportation",$A12="Residential Energy Efficiency and Solar PV",$A12="Community Solar PV",$A12="Organic Waste Diversion and Food Waste Prevention")</formula>
    </cfRule>
  </conditionalFormatting>
  <conditionalFormatting sqref="BF12:BF25">
    <cfRule type="expression" dxfId="18" priority="25">
      <formula>OR($A12="Organic Waste Diversion and Food Waste Prevention")</formula>
    </cfRule>
  </conditionalFormatting>
  <conditionalFormatting sqref="BG12:BG25">
    <cfRule type="expression" dxfId="17" priority="24">
      <formula>OR($A12="Organic Waste Diversion and Food Waste Prevention")</formula>
    </cfRule>
  </conditionalFormatting>
  <conditionalFormatting sqref="BH12:BH25">
    <cfRule type="expression" dxfId="16" priority="23">
      <formula>OR($A12="Urban Greening",$A12="Water-Energy Efficiency",$A12="Residential Energy Efficiency and Solar PV")</formula>
    </cfRule>
  </conditionalFormatting>
  <conditionalFormatting sqref="BI12:BI25">
    <cfRule type="expression" dxfId="15" priority="22">
      <formula>OR($A12="Waste Diversion of Recycled Fiber, Plastic and Glass",$A12="Waste Diversion",$A12="Organic Waste Diversion and Food Waste Prevention")</formula>
    </cfRule>
  </conditionalFormatting>
  <conditionalFormatting sqref="BJ12:BJ25">
    <cfRule type="expression" dxfId="14" priority="21">
      <formula>OR($A12="Organic Waste Diversion and Food Waste Prevention")</formula>
    </cfRule>
  </conditionalFormatting>
  <conditionalFormatting sqref="BK12:BK25">
    <cfRule type="expression" dxfId="13" priority="20">
      <formula>OR($A12="Organic Waste Diversion and Food Waste Prevention")</formula>
    </cfRule>
  </conditionalFormatting>
  <conditionalFormatting sqref="BL12:BL25">
    <cfRule type="expression" dxfId="12" priority="19">
      <formula>OR($A12="Organic Waste Diversion and Food Waste Prevention")</formula>
    </cfRule>
  </conditionalFormatting>
  <conditionalFormatting sqref="BM12:BM25">
    <cfRule type="expression" dxfId="11" priority="18">
      <formula>OR($A12="Urban Greening")</formula>
    </cfRule>
  </conditionalFormatting>
  <conditionalFormatting sqref="BN12:BN25">
    <cfRule type="expression" dxfId="0" priority="15">
      <formula>OR($A12="Organic Waste Diversion and Food Waste Prevention")</formula>
    </cfRule>
  </conditionalFormatting>
  <conditionalFormatting sqref="BO12:BO25">
    <cfRule type="expression" dxfId="10" priority="14">
      <formula>OR($A12="Car Sharing and Mobility Enhancement",$A12="Transit",$A12="Affordable Housing and Transportation",$A12="Urban Greening",$A12="Agricultural Land Conservation")</formula>
    </cfRule>
  </conditionalFormatting>
  <conditionalFormatting sqref="BP12:BP25">
    <cfRule type="expression" dxfId="9" priority="13">
      <formula>OR($A12="Car Sharing and Mobility Enhancement",$A12="Transit",$A12="Affordable Housing and Transportation",$A12="Urban Greening",$A12="Residential Energy Efficiency and Solar PV",$A12="Community Solar PV",$A12="Organic Waste Diversion and Food Waste Prevention")</formula>
    </cfRule>
  </conditionalFormatting>
  <conditionalFormatting sqref="F12:F25">
    <cfRule type="expression" dxfId="8" priority="12">
      <formula>OR($A12="Urban Greening")</formula>
    </cfRule>
  </conditionalFormatting>
  <conditionalFormatting sqref="I12:I25">
    <cfRule type="expression" dxfId="7" priority="11">
      <formula>OR($A12="Urban Greening")</formula>
    </cfRule>
  </conditionalFormatting>
  <conditionalFormatting sqref="L12:L25">
    <cfRule type="expression" dxfId="6" priority="10">
      <formula>OR($A12="Urban Greening")</formula>
    </cfRule>
  </conditionalFormatting>
  <conditionalFormatting sqref="O12:O25">
    <cfRule type="expression" dxfId="5" priority="9">
      <formula>OR($A12="Urban Greening")</formula>
    </cfRule>
  </conditionalFormatting>
  <conditionalFormatting sqref="AL12:AL25">
    <cfRule type="expression" dxfId="4" priority="8">
      <formula>NOT(OR(ISBLANK($A12),$A12="Water-Energy Efficiency"))</formula>
    </cfRule>
  </conditionalFormatting>
  <conditionalFormatting sqref="AO12:AO25">
    <cfRule type="expression" dxfId="3" priority="3">
      <formula>NOT(OR(ISBLANK($A12),$A12="Water-Energy Efficiency"))</formula>
    </cfRule>
  </conditionalFormatting>
  <conditionalFormatting sqref="AR12:AR25">
    <cfRule type="expression" dxfId="2" priority="2">
      <formula>NOT(OR(ISBLANK($A12),$A12="Water-Energy Efficiency"))</formula>
    </cfRule>
  </conditionalFormatting>
  <conditionalFormatting sqref="AU12:AU25">
    <cfRule type="expression" dxfId="1" priority="1">
      <formula>NOT(OR(ISBLANK($A12),$A12="Water-Energy Efficiency"))</formula>
    </cfRule>
  </conditionalFormatting>
  <dataValidations count="1">
    <dataValidation type="list" allowBlank="1" showInputMessage="1" showErrorMessage="1" sqref="A12:A25">
      <formula1>Methodologies</formula1>
    </dataValidation>
  </dataValidations>
  <printOptions horizontalCentered="1"/>
  <pageMargins left="0.5" right="0.5" top="0.75" bottom="0.75" header="0.3" footer="0.3"/>
  <pageSetup scale="73" fitToWidth="0" orientation="landscape" r:id="rId1"/>
  <headerFooter>
    <oddFooter>&amp;L&amp;"Avenir LT Std 55 Roman,Regular"&amp;12FINAL November 1, 2019&amp;C&amp;"Avenir LT Std 55 Roman,Regular"&amp;12Page &amp;P of &amp;N&amp;R&amp;"Avenir LT Std 55 Roman,Regular"&amp;12&amp;A</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27"/>
  <sheetViews>
    <sheetView showGridLines="0" showRuler="0" zoomScaleNormal="100" zoomScaleSheetLayoutView="100" workbookViewId="0">
      <selection activeCell="B26" sqref="B26"/>
    </sheetView>
  </sheetViews>
  <sheetFormatPr defaultRowHeight="12.75"/>
  <cols>
    <col min="1" max="1" width="62.7109375" style="27" customWidth="1"/>
    <col min="2" max="3" width="37.7109375" style="27" customWidth="1"/>
    <col min="4" max="4" width="14.140625" style="27" customWidth="1"/>
    <col min="5" max="5" width="31.7109375" style="27" customWidth="1"/>
    <col min="6" max="16384" width="9.140625" style="27"/>
  </cols>
  <sheetData>
    <row r="1" spans="1:24" s="9" customFormat="1" ht="20.100000000000001" customHeight="1">
      <c r="B1" s="5" t="s">
        <v>0</v>
      </c>
    </row>
    <row r="2" spans="1:24" s="9" customFormat="1" ht="20.100000000000001" customHeight="1">
      <c r="B2" s="6"/>
    </row>
    <row r="3" spans="1:24" s="9" customFormat="1" ht="20.100000000000001" customHeight="1">
      <c r="B3" s="5" t="s">
        <v>6</v>
      </c>
    </row>
    <row r="4" spans="1:24" s="9" customFormat="1" ht="20.100000000000001" customHeight="1">
      <c r="B4" s="7" t="s">
        <v>4</v>
      </c>
    </row>
    <row r="5" spans="1:24" s="9" customFormat="1" ht="20.100000000000001" customHeight="1">
      <c r="B5" s="8"/>
    </row>
    <row r="6" spans="1:24" s="9" customFormat="1" ht="20.100000000000001" customHeight="1">
      <c r="B6" s="8" t="s">
        <v>7</v>
      </c>
    </row>
    <row r="7" spans="1:24" s="9" customFormat="1" ht="20.100000000000001" customHeight="1">
      <c r="B7" s="7"/>
    </row>
    <row r="8" spans="1:24" s="9" customFormat="1" ht="20.100000000000001" customHeight="1">
      <c r="A8" s="13" t="s">
        <v>2</v>
      </c>
      <c r="B8" s="112" t="str">
        <f>IF(ProjectName="","",ProjectName)</f>
        <v/>
      </c>
      <c r="C8" s="113"/>
      <c r="D8" s="17"/>
      <c r="E8" s="17"/>
      <c r="F8" s="17"/>
      <c r="G8" s="17"/>
      <c r="H8" s="17"/>
      <c r="I8" s="17"/>
      <c r="J8" s="17"/>
      <c r="K8" s="17"/>
      <c r="L8" s="17"/>
      <c r="M8" s="17"/>
      <c r="N8" s="17"/>
      <c r="O8" s="17"/>
      <c r="P8" s="17"/>
      <c r="Q8" s="17"/>
      <c r="R8" s="17"/>
      <c r="S8" s="17"/>
      <c r="T8" s="17"/>
      <c r="U8" s="17"/>
      <c r="V8" s="30"/>
      <c r="W8" s="30"/>
      <c r="X8" s="17"/>
    </row>
    <row r="9" spans="1:24" s="9" customFormat="1" ht="20.100000000000001" customHeight="1">
      <c r="A9" s="18"/>
      <c r="B9" s="17"/>
      <c r="C9" s="17"/>
    </row>
    <row r="10" spans="1:24" s="9" customFormat="1" ht="20.100000000000001" customHeight="1">
      <c r="A10" s="20" t="s">
        <v>21</v>
      </c>
    </row>
    <row r="11" spans="1:24" ht="75" customHeight="1">
      <c r="A11" s="88" t="s">
        <v>8</v>
      </c>
      <c r="B11" s="89" t="s">
        <v>90</v>
      </c>
      <c r="C11" s="31"/>
    </row>
    <row r="12" spans="1:24" s="9" customFormat="1" ht="38.1" customHeight="1">
      <c r="A12" s="32" t="s">
        <v>9</v>
      </c>
      <c r="B12" s="33">
        <f>SUMIF(Inputs!$A$12:$A$25,"Affordable Housing and Transportation",Inputs!$AK$12:$AK$25)</f>
        <v>0</v>
      </c>
      <c r="C12" s="34"/>
    </row>
    <row r="13" spans="1:24" s="9" customFormat="1" ht="38.1" customHeight="1">
      <c r="A13" s="32" t="s">
        <v>10</v>
      </c>
      <c r="B13" s="33">
        <f>SUMIF(Inputs!$A$12:$A$25,"Transit",Inputs!$AK$12:$AK$25)</f>
        <v>0</v>
      </c>
      <c r="C13" s="34"/>
    </row>
    <row r="14" spans="1:24" s="9" customFormat="1" ht="38.1" customHeight="1">
      <c r="A14" s="32" t="s">
        <v>11</v>
      </c>
      <c r="B14" s="33">
        <f>SUMIF(Inputs!$A$12:$A$25,"Car Sharing and Mobility Enhancement",Inputs!$AK$12:$AK$25)</f>
        <v>0</v>
      </c>
      <c r="C14" s="34"/>
    </row>
    <row r="15" spans="1:24" s="9" customFormat="1" ht="38.1" customHeight="1">
      <c r="A15" s="32" t="s">
        <v>42</v>
      </c>
      <c r="B15" s="33">
        <f>SUMIF(Inputs!$A$12:$A$25,"Urban Greening",Inputs!$AK$12:$AK$25)</f>
        <v>0</v>
      </c>
      <c r="C15" s="34"/>
    </row>
    <row r="16" spans="1:24" s="9" customFormat="1" ht="38.1" customHeight="1">
      <c r="A16" s="32" t="s">
        <v>26</v>
      </c>
      <c r="B16" s="33">
        <f>SUMIF(Inputs!$A$12:$A$25,"Residential Energy Efficiency and Solar PV",Inputs!$AK$12:$AK$25)</f>
        <v>0</v>
      </c>
      <c r="C16" s="34"/>
    </row>
    <row r="17" spans="1:3" s="9" customFormat="1" ht="38.1" customHeight="1">
      <c r="A17" s="32" t="s">
        <v>29</v>
      </c>
      <c r="B17" s="33">
        <f>SUMIF(Inputs!$A$12:$A$25,"Community Solar PV",Inputs!$AK$12:$AK$25)</f>
        <v>0</v>
      </c>
      <c r="C17" s="34"/>
    </row>
    <row r="18" spans="1:3" s="9" customFormat="1" ht="38.1" customHeight="1">
      <c r="A18" s="32" t="s">
        <v>27</v>
      </c>
      <c r="B18" s="33">
        <f>SUMIF(Inputs!$A$12:$A$25,"Water-Energy Efficiency",Inputs!$AK$12:$AK$25)</f>
        <v>0</v>
      </c>
      <c r="C18" s="34"/>
    </row>
    <row r="19" spans="1:3" s="9" customFormat="1" ht="38.1" customHeight="1">
      <c r="A19" s="32" t="s">
        <v>86</v>
      </c>
      <c r="B19" s="33">
        <f>SUMIF(Inputs!$A$12:$A$25,"Organic Waste Diversion and Food Waste Prevention",Inputs!$AK$12:$AK$25)</f>
        <v>0</v>
      </c>
      <c r="C19" s="34"/>
    </row>
    <row r="20" spans="1:3" s="9" customFormat="1" ht="38.1" customHeight="1">
      <c r="A20" s="32" t="s">
        <v>30</v>
      </c>
      <c r="B20" s="33">
        <f>SUMIF(Inputs!$A$12:$A$25,"Waste Diversion of Recycled Fiber, Plastic and Glass",Inputs!$AK$12:$AK$25)</f>
        <v>0</v>
      </c>
      <c r="C20" s="34"/>
    </row>
    <row r="21" spans="1:3" ht="38.25" customHeight="1">
      <c r="A21" s="35"/>
      <c r="B21" s="36"/>
      <c r="C21" s="37"/>
    </row>
    <row r="22" spans="1:3" ht="27.75" customHeight="1">
      <c r="A22" s="38"/>
      <c r="B22" s="89" t="s">
        <v>114</v>
      </c>
      <c r="C22" s="39"/>
    </row>
    <row r="23" spans="1:3" s="21" customFormat="1" ht="38.25" customHeight="1">
      <c r="A23" s="90" t="s">
        <v>92</v>
      </c>
      <c r="B23" s="86">
        <f>SUM(B12:B20)</f>
        <v>0</v>
      </c>
      <c r="C23" s="39"/>
    </row>
    <row r="24" spans="1:3" s="21" customFormat="1" ht="38.25" customHeight="1">
      <c r="A24" s="90" t="s">
        <v>23</v>
      </c>
      <c r="B24" s="40">
        <f>SUM(Inputs!$B$12:$B$25)</f>
        <v>0</v>
      </c>
      <c r="C24" s="39"/>
    </row>
    <row r="25" spans="1:3" s="21" customFormat="1" ht="38.25" customHeight="1">
      <c r="A25" s="90" t="s">
        <v>91</v>
      </c>
      <c r="B25" s="87" t="str">
        <f>IFERROR(IF(B24="","",B23/B24),"")</f>
        <v/>
      </c>
      <c r="C25" s="39"/>
    </row>
    <row r="26" spans="1:3" s="21" customFormat="1" ht="38.25" customHeight="1">
      <c r="A26" s="90" t="s">
        <v>24</v>
      </c>
      <c r="B26" s="85"/>
      <c r="C26" s="39"/>
    </row>
    <row r="27" spans="1:3" s="21" customFormat="1" ht="38.25" customHeight="1">
      <c r="A27" s="90" t="s">
        <v>93</v>
      </c>
      <c r="B27" s="87" t="str">
        <f>IF(B26="","",B23/B26)</f>
        <v/>
      </c>
      <c r="C27" s="39"/>
    </row>
  </sheetData>
  <sheetProtection algorithmName="SHA-512" hashValue="5eIOh/+jwd8unCfgdVep2+EJVnEbyQgDXH1aV2VzAG2uJbgnK+JUd8DOcD/sxIoV0E60e+7p+LmPkOee4VSzHw==" saltValue="P7cmYuelWl2oE6hWpxdg5Q==" spinCount="100000" sheet="1" objects="1" scenarios="1"/>
  <dataConsolidate/>
  <mergeCells count="1">
    <mergeCell ref="B8:C8"/>
  </mergeCells>
  <printOptions horizontalCentered="1"/>
  <pageMargins left="0.5" right="0.5" top="0.75" bottom="0.75" header="0.3" footer="0.3"/>
  <pageSetup scale="73" orientation="portrait" r:id="rId1"/>
  <headerFooter>
    <oddFooter>&amp;L&amp;"Avenir LT Std 55 Roman,Regular"&amp;12FINAL November 1, 2019&amp;C&amp;"Avenir LT Std 55 Roman,Regular"&amp;12Page &amp;P of &amp;N&amp;R&amp;"Avenir LT Std 55 Roman,Regular"&amp;12&amp;A</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showRuler="0" zoomScaleNormal="100" zoomScaleSheetLayoutView="100" workbookViewId="0"/>
  </sheetViews>
  <sheetFormatPr defaultRowHeight="12.75"/>
  <cols>
    <col min="1" max="1" width="60.7109375" style="27" customWidth="1"/>
    <col min="2" max="32" width="18.7109375" style="27" customWidth="1"/>
    <col min="33" max="16384" width="9.140625" style="27"/>
  </cols>
  <sheetData>
    <row r="1" spans="1:34" s="9" customFormat="1" ht="20.100000000000001" customHeight="1">
      <c r="C1" s="5" t="s">
        <v>0</v>
      </c>
      <c r="E1" s="5"/>
    </row>
    <row r="2" spans="1:34" s="9" customFormat="1" ht="20.100000000000001" customHeight="1">
      <c r="C2" s="6"/>
      <c r="E2" s="6"/>
      <c r="F2" s="28"/>
      <c r="G2" s="28"/>
    </row>
    <row r="3" spans="1:34" s="9" customFormat="1" ht="20.100000000000001" customHeight="1">
      <c r="C3" s="5" t="s">
        <v>6</v>
      </c>
      <c r="E3" s="5"/>
      <c r="F3" s="12"/>
      <c r="G3" s="12"/>
    </row>
    <row r="4" spans="1:34" s="9" customFormat="1" ht="20.100000000000001" customHeight="1">
      <c r="C4" s="7" t="s">
        <v>4</v>
      </c>
      <c r="E4" s="7"/>
      <c r="F4" s="29"/>
      <c r="G4" s="29"/>
    </row>
    <row r="5" spans="1:34" s="9" customFormat="1" ht="20.100000000000001" customHeight="1">
      <c r="C5" s="8"/>
      <c r="E5" s="8"/>
      <c r="F5" s="12"/>
      <c r="G5" s="12"/>
    </row>
    <row r="6" spans="1:34" s="9" customFormat="1" ht="20.100000000000001" customHeight="1">
      <c r="C6" s="8" t="s">
        <v>7</v>
      </c>
      <c r="E6" s="8"/>
      <c r="F6" s="12"/>
      <c r="G6" s="12"/>
    </row>
    <row r="7" spans="1:34" s="9" customFormat="1" ht="20.100000000000001" customHeight="1">
      <c r="B7" s="12"/>
      <c r="C7" s="7"/>
      <c r="E7" s="7"/>
      <c r="F7" s="12"/>
      <c r="G7" s="12"/>
    </row>
    <row r="8" spans="1:34" s="9" customFormat="1" ht="20.100000000000001" customHeight="1">
      <c r="A8" s="13" t="s">
        <v>2</v>
      </c>
      <c r="B8" s="114" t="str">
        <f>IF(ProjectName="","",ProjectName)</f>
        <v/>
      </c>
      <c r="C8" s="115"/>
      <c r="D8" s="115"/>
      <c r="E8" s="116"/>
      <c r="F8" s="14"/>
      <c r="G8" s="14"/>
      <c r="H8" s="14"/>
      <c r="I8" s="15"/>
      <c r="J8" s="16"/>
      <c r="K8" s="16"/>
      <c r="L8" s="17"/>
      <c r="M8" s="17"/>
      <c r="N8" s="17"/>
      <c r="O8" s="17"/>
      <c r="P8" s="17"/>
      <c r="Q8" s="17"/>
      <c r="R8" s="17"/>
      <c r="S8" s="17"/>
      <c r="T8" s="17"/>
      <c r="U8" s="17"/>
      <c r="V8" s="17"/>
      <c r="W8" s="17"/>
      <c r="X8" s="17"/>
      <c r="Y8" s="17"/>
      <c r="Z8" s="17"/>
      <c r="AA8" s="17"/>
      <c r="AB8" s="17"/>
      <c r="AC8" s="17"/>
      <c r="AD8" s="17"/>
      <c r="AE8" s="17"/>
      <c r="AF8" s="30"/>
      <c r="AG8" s="30"/>
      <c r="AH8" s="17"/>
    </row>
    <row r="9" spans="1:34" s="9" customFormat="1" ht="20.100000000000001" customHeight="1">
      <c r="A9" s="18"/>
      <c r="B9" s="17"/>
      <c r="C9" s="17"/>
      <c r="D9" s="17"/>
      <c r="E9" s="17"/>
      <c r="F9" s="17"/>
      <c r="G9" s="17"/>
    </row>
    <row r="10" spans="1:34" s="9" customFormat="1" ht="20.100000000000001" customHeight="1">
      <c r="A10" s="20" t="s">
        <v>22</v>
      </c>
    </row>
    <row r="11" spans="1:34" ht="78" customHeight="1">
      <c r="A11" s="88" t="s">
        <v>8</v>
      </c>
      <c r="B11" s="88" t="s">
        <v>99</v>
      </c>
      <c r="C11" s="88" t="s">
        <v>33</v>
      </c>
      <c r="D11" s="88" t="s">
        <v>94</v>
      </c>
      <c r="E11" s="88" t="s">
        <v>100</v>
      </c>
      <c r="F11" s="88" t="s">
        <v>60</v>
      </c>
      <c r="G11" s="88" t="s">
        <v>95</v>
      </c>
      <c r="H11" s="88" t="s">
        <v>113</v>
      </c>
      <c r="I11" s="88" t="s">
        <v>66</v>
      </c>
      <c r="J11" s="88" t="s">
        <v>96</v>
      </c>
      <c r="K11" s="88" t="s">
        <v>101</v>
      </c>
      <c r="L11" s="88" t="s">
        <v>34</v>
      </c>
      <c r="M11" s="88" t="s">
        <v>97</v>
      </c>
      <c r="N11" s="88" t="s">
        <v>14</v>
      </c>
      <c r="O11" s="88" t="s">
        <v>15</v>
      </c>
      <c r="P11" s="88" t="s">
        <v>35</v>
      </c>
      <c r="Q11" s="88" t="s">
        <v>61</v>
      </c>
      <c r="R11" s="88" t="s">
        <v>62</v>
      </c>
      <c r="S11" s="88" t="s">
        <v>16</v>
      </c>
      <c r="T11" s="88" t="s">
        <v>17</v>
      </c>
      <c r="U11" s="88" t="s">
        <v>18</v>
      </c>
      <c r="V11" s="88" t="s">
        <v>37</v>
      </c>
      <c r="W11" s="88" t="s">
        <v>38</v>
      </c>
      <c r="X11" s="88" t="s">
        <v>28</v>
      </c>
      <c r="Y11" s="88" t="s">
        <v>25</v>
      </c>
      <c r="Z11" s="88" t="s">
        <v>87</v>
      </c>
      <c r="AA11" s="88" t="s">
        <v>19</v>
      </c>
      <c r="AB11" s="88" t="s">
        <v>39</v>
      </c>
      <c r="AC11" s="88" t="s">
        <v>20</v>
      </c>
      <c r="AD11" s="88" t="s">
        <v>36</v>
      </c>
      <c r="AE11" s="88" t="s">
        <v>31</v>
      </c>
      <c r="AF11" s="88" t="s">
        <v>32</v>
      </c>
    </row>
    <row r="12" spans="1:34" ht="38.1" customHeight="1">
      <c r="A12" s="41" t="s">
        <v>9</v>
      </c>
      <c r="B12" s="33">
        <f>SUMIF(Inputs!$A$12:$A$25,"Affordable Housing and Transportation",Inputs!AL$12:AL$25)</f>
        <v>0</v>
      </c>
      <c r="C12" s="33">
        <f>SUMIF(Inputs!$A$12:$A$25,"Affordable Housing and Transportation",Inputs!AM$12:AM$25)</f>
        <v>0</v>
      </c>
      <c r="D12" s="33">
        <f>SUMIF(Inputs!$A$12:$A$25,"Affordable Housing and Transportation",Inputs!AN$12:AN$25)</f>
        <v>0</v>
      </c>
      <c r="E12" s="33">
        <f>SUMIF(Inputs!$A$12:$A$25,"Affordable Housing and Transportation",Inputs!AO$12:AO$25)</f>
        <v>0</v>
      </c>
      <c r="F12" s="33">
        <f>SUMIF(Inputs!$A$12:$A$25,"Affordable Housing and Transportation",Inputs!AP$12:AP$25)</f>
        <v>0</v>
      </c>
      <c r="G12" s="33">
        <f>SUMIF(Inputs!$A$12:$A$25,"Affordable Housing and Transportation",Inputs!AQ$12:AQ$25)</f>
        <v>0</v>
      </c>
      <c r="H12" s="33">
        <f>SUMIF(Inputs!$A$12:$A$25,"Affordable Housing and Transportation",Inputs!AR$12:AR$25)</f>
        <v>0</v>
      </c>
      <c r="I12" s="33">
        <f>SUMIF(Inputs!$A$12:$A$25,"Affordable Housing and Transportation",Inputs!AS$12:AS$25)</f>
        <v>0</v>
      </c>
      <c r="J12" s="33">
        <f>SUMIF(Inputs!$A$12:$A$25,"Affordable Housing and Transportation",Inputs!AT$12:AT$25)</f>
        <v>0</v>
      </c>
      <c r="K12" s="33">
        <f>SUMIF(Inputs!$A$12:$A$25,"Affordable Housing and Transportation",Inputs!AU$12:AU$25)</f>
        <v>0</v>
      </c>
      <c r="L12" s="33">
        <f>SUMIF(Inputs!$A$12:$A$25,"Affordable Housing and Transportation",Inputs!AV$12:AV$25)</f>
        <v>0</v>
      </c>
      <c r="M12" s="33">
        <f>SUMIF(Inputs!$A$12:$A$25,"Affordable Housing and Transportation",Inputs!AW$12:AW$25)</f>
        <v>0</v>
      </c>
      <c r="N12" s="33">
        <f>SUMIF(Inputs!$A$12:$A$25,"Affordable Housing and Transportation",Inputs!AX$12:AX$25)</f>
        <v>0</v>
      </c>
      <c r="O12" s="33">
        <f>SUMIF(Inputs!$A$12:$A$25,"Affordable Housing and Transportation",Inputs!AY$12:AY$25)</f>
        <v>0</v>
      </c>
      <c r="P12" s="33">
        <f>SUMIF(Inputs!$A$12:$A$25,"Affordable Housing and Transportation",Inputs!AZ$12:AZ$25)</f>
        <v>0</v>
      </c>
      <c r="Q12" s="33">
        <f>SUMIF(Inputs!$A$12:$A$25,"Affordable Housing and Transportation",Inputs!BA$12:BA$25)</f>
        <v>0</v>
      </c>
      <c r="R12" s="33">
        <f>SUMIF(Inputs!$A$12:$A$25,"Affordable Housing and Transportation",Inputs!BB$12:BB$25)</f>
        <v>0</v>
      </c>
      <c r="S12" s="33">
        <f>SUMIF(Inputs!$A$12:$A$25,"Affordable Housing and Transportation",Inputs!BC$12:BC$25)</f>
        <v>0</v>
      </c>
      <c r="T12" s="33">
        <f>SUMIF(Inputs!$A$12:$A$25,"Affordable Housing and Transportation",Inputs!BD$12:BD$25)</f>
        <v>0</v>
      </c>
      <c r="U12" s="33">
        <f>SUMIF(Inputs!$A$12:$A$25,"Affordable Housing and Transportation",Inputs!BE$12:BE$25)</f>
        <v>0</v>
      </c>
      <c r="V12" s="33">
        <f>SUMIF(Inputs!$A$12:$A$25,"Affordable Housing and Transportation",Inputs!BF$12:BF$25)</f>
        <v>0</v>
      </c>
      <c r="W12" s="33">
        <f>SUMIF(Inputs!$A$12:$A$25,"Affordable Housing and Transportation",Inputs!BG$12:BG$25)</f>
        <v>0</v>
      </c>
      <c r="X12" s="33">
        <f>SUMIF(Inputs!$A$12:$A$25,"Affordable Housing and Transportation",Inputs!BH$12:BH$25)</f>
        <v>0</v>
      </c>
      <c r="Y12" s="33">
        <f>SUMIF(Inputs!$A$12:$A$25,"Affordable Housing and Transportation",Inputs!BI$12:BI$25)</f>
        <v>0</v>
      </c>
      <c r="Z12" s="33">
        <f>SUMIF(Inputs!$A$12:$A$25,"Affordable Housing and Transportation",Inputs!BJ$12:BJ$25)</f>
        <v>0</v>
      </c>
      <c r="AA12" s="33">
        <f>SUMIF(Inputs!$A$12:$A$25,"Affordable Housing and Transportation",Inputs!BK$12:BK$25)</f>
        <v>0</v>
      </c>
      <c r="AB12" s="33">
        <f>SUMIF(Inputs!$A$12:$A$25,"Affordable Housing and Transportation",Inputs!BL$12:BL$25)</f>
        <v>0</v>
      </c>
      <c r="AC12" s="33">
        <f>SUMIF(Inputs!$A$12:$A$25,"Affordable Housing and Transportation",Inputs!BM$12:BM$25)</f>
        <v>0</v>
      </c>
      <c r="AD12" s="33">
        <f>SUMIF(Inputs!$A$12:$A$25,"Affordable Housing and Transportation",Inputs!BN$12:BN$25)</f>
        <v>0</v>
      </c>
      <c r="AE12" s="42">
        <f>SUMIF(Inputs!$A$12:$A$25,"Affordable Housing and Transportation",Inputs!BO$12:BO$25)</f>
        <v>0</v>
      </c>
      <c r="AF12" s="42">
        <f>SUMIF(Inputs!$A$12:$A$25,"Affordable Housing and Transportation",Inputs!BP$12:BP$25)</f>
        <v>0</v>
      </c>
    </row>
    <row r="13" spans="1:34" ht="38.1" customHeight="1">
      <c r="A13" s="41" t="s">
        <v>10</v>
      </c>
      <c r="B13" s="33">
        <f>SUMIF(Inputs!$A$12:$A$25,"Transit",Inputs!AL$12:AL$25)</f>
        <v>0</v>
      </c>
      <c r="C13" s="33">
        <f>SUMIF(Inputs!$A$12:$A$25,"Transit",Inputs!AM$12:AM$25)</f>
        <v>0</v>
      </c>
      <c r="D13" s="33">
        <f>SUMIF(Inputs!$A$12:$A$25,"Transit",Inputs!AN$12:AN$25)</f>
        <v>0</v>
      </c>
      <c r="E13" s="33">
        <f>SUMIF(Inputs!$A$12:$A$25,"Transit",Inputs!AO$12:AO$25)</f>
        <v>0</v>
      </c>
      <c r="F13" s="33">
        <f>SUMIF(Inputs!$A$12:$A$25,"Transit",Inputs!AP$12:AP$25)</f>
        <v>0</v>
      </c>
      <c r="G13" s="33">
        <f>SUMIF(Inputs!$A$12:$A$25,"Transit",Inputs!AQ$12:AQ$25)</f>
        <v>0</v>
      </c>
      <c r="H13" s="33">
        <f>SUMIF(Inputs!$A$12:$A$25,"Transit",Inputs!AR$12:AR$25)</f>
        <v>0</v>
      </c>
      <c r="I13" s="33">
        <f>SUMIF(Inputs!$A$12:$A$25,"Transit",Inputs!AS$12:AS$25)</f>
        <v>0</v>
      </c>
      <c r="J13" s="33">
        <f>SUMIF(Inputs!$A$12:$A$25,"Transit",Inputs!AT$12:AT$25)</f>
        <v>0</v>
      </c>
      <c r="K13" s="33">
        <f>SUMIF(Inputs!$A$12:$A$25,"Transit",Inputs!AU$12:AU$25)</f>
        <v>0</v>
      </c>
      <c r="L13" s="33">
        <f>SUMIF(Inputs!$A$12:$A$25,"Transit",Inputs!AV$12:AV$25)</f>
        <v>0</v>
      </c>
      <c r="M13" s="33">
        <f>SUMIF(Inputs!$A$12:$A$25,"Transit",Inputs!AW$12:AW$25)</f>
        <v>0</v>
      </c>
      <c r="N13" s="33">
        <f>SUMIF(Inputs!$A$12:$A$25,"Transit",Inputs!AX$12:AX$25)</f>
        <v>0</v>
      </c>
      <c r="O13" s="33">
        <f>SUMIF(Inputs!$A$12:$A$25,"Transit",Inputs!AY$12:AY$25)</f>
        <v>0</v>
      </c>
      <c r="P13" s="33">
        <f>SUMIF(Inputs!$A$12:$A$25,"Transit",Inputs!AZ$12:AZ$25)</f>
        <v>0</v>
      </c>
      <c r="Q13" s="33">
        <f>SUMIF(Inputs!$A$12:$A$25,"Transit",Inputs!BA$12:BA$25)</f>
        <v>0</v>
      </c>
      <c r="R13" s="33">
        <f>SUMIF(Inputs!$A$12:$A$25,"Transit",Inputs!BB$12:BB$25)</f>
        <v>0</v>
      </c>
      <c r="S13" s="33">
        <f>SUMIF(Inputs!$A$12:$A$25,"Transit",Inputs!BC$12:BC$25)</f>
        <v>0</v>
      </c>
      <c r="T13" s="33">
        <f>SUMIF(Inputs!$A$12:$A$25,"Transit",Inputs!BD$12:BD$25)</f>
        <v>0</v>
      </c>
      <c r="U13" s="33">
        <f>SUMIF(Inputs!$A$12:$A$25,"Transit",Inputs!BE$12:BE$25)</f>
        <v>0</v>
      </c>
      <c r="V13" s="33">
        <f>SUMIF(Inputs!$A$12:$A$25,"Transit",Inputs!BF$12:BF$25)</f>
        <v>0</v>
      </c>
      <c r="W13" s="33">
        <f>SUMIF(Inputs!$A$12:$A$25,"Transit",Inputs!BG$12:BG$25)</f>
        <v>0</v>
      </c>
      <c r="X13" s="33">
        <f>SUMIF(Inputs!$A$12:$A$25,"Transit",Inputs!BH$12:BH$25)</f>
        <v>0</v>
      </c>
      <c r="Y13" s="33">
        <f>SUMIF(Inputs!$A$12:$A$25,"Transit",Inputs!BI$12:BI$25)</f>
        <v>0</v>
      </c>
      <c r="Z13" s="33">
        <f>SUMIF(Inputs!$A$12:$A$25,"Transit",Inputs!BJ$12:BJ$25)</f>
        <v>0</v>
      </c>
      <c r="AA13" s="33">
        <f>SUMIF(Inputs!$A$12:$A$25,"Transit",Inputs!BK$12:BK$25)</f>
        <v>0</v>
      </c>
      <c r="AB13" s="33">
        <f>SUMIF(Inputs!$A$12:$A$25,"Transit",Inputs!BL$12:BL$25)</f>
        <v>0</v>
      </c>
      <c r="AC13" s="33">
        <f>SUMIF(Inputs!$A$12:$A$25,"Transit",Inputs!BM$12:BM$25)</f>
        <v>0</v>
      </c>
      <c r="AD13" s="33">
        <f>SUMIF(Inputs!$A$12:$A$25,"Transit",Inputs!BN$12:BN$25)</f>
        <v>0</v>
      </c>
      <c r="AE13" s="42">
        <f>SUMIF(Inputs!$A$12:$A$25,"Transit",Inputs!BO$12:BO$25)</f>
        <v>0</v>
      </c>
      <c r="AF13" s="42">
        <f>SUMIF(Inputs!$A$12:$A$25,"Transit",Inputs!BP$12:BP$25)</f>
        <v>0</v>
      </c>
    </row>
    <row r="14" spans="1:34" ht="38.1" customHeight="1">
      <c r="A14" s="41" t="s">
        <v>11</v>
      </c>
      <c r="B14" s="33">
        <f>SUMIF(Inputs!$A$12:$A$25,"Car Sharing and Mobility Enhancement",Inputs!AL$12:AL$25)</f>
        <v>0</v>
      </c>
      <c r="C14" s="33">
        <f>SUMIF(Inputs!$A$12:$A$25,"Car Sharing and Mobility Enhancement",Inputs!AM$12:AM$25)</f>
        <v>0</v>
      </c>
      <c r="D14" s="33">
        <f>SUMIF(Inputs!$A$12:$A$25,"Car Sharing and Mobility Enhancement",Inputs!AN$12:AN$25)</f>
        <v>0</v>
      </c>
      <c r="E14" s="33">
        <f>SUMIF(Inputs!$A$12:$A$25,"Car Sharing and Mobility Enhancement",Inputs!AO$12:AO$25)</f>
        <v>0</v>
      </c>
      <c r="F14" s="33">
        <f>SUMIF(Inputs!$A$12:$A$25,"Car Sharing and Mobility Enhancement",Inputs!AP$12:AP$25)</f>
        <v>0</v>
      </c>
      <c r="G14" s="33">
        <f>SUMIF(Inputs!$A$12:$A$25,"Car Sharing and Mobility Enhancement",Inputs!AQ$12:AQ$25)</f>
        <v>0</v>
      </c>
      <c r="H14" s="33">
        <f>SUMIF(Inputs!$A$12:$A$25,"Car Sharing and Mobility Enhancement",Inputs!AR$12:AR$25)</f>
        <v>0</v>
      </c>
      <c r="I14" s="33">
        <f>SUMIF(Inputs!$A$12:$A$25,"Car Sharing and Mobility Enhancement",Inputs!AS$12:AS$25)</f>
        <v>0</v>
      </c>
      <c r="J14" s="33">
        <f>SUMIF(Inputs!$A$12:$A$25,"Car Sharing and Mobility Enhancement",Inputs!AT$12:AT$25)</f>
        <v>0</v>
      </c>
      <c r="K14" s="33">
        <f>SUMIF(Inputs!$A$12:$A$25,"Car Sharing and Mobility Enhancement",Inputs!AU$12:AU$25)</f>
        <v>0</v>
      </c>
      <c r="L14" s="33">
        <f>SUMIF(Inputs!$A$12:$A$25,"Car Sharing and Mobility Enhancement",Inputs!AV$12:AV$25)</f>
        <v>0</v>
      </c>
      <c r="M14" s="33">
        <f>SUMIF(Inputs!$A$12:$A$25,"Car Sharing and Mobility Enhancement",Inputs!AW$12:AW$25)</f>
        <v>0</v>
      </c>
      <c r="N14" s="33">
        <f>SUMIF(Inputs!$A$12:$A$25,"Car Sharing and Mobility Enhancement",Inputs!AX$12:AX$25)</f>
        <v>0</v>
      </c>
      <c r="O14" s="33">
        <f>SUMIF(Inputs!$A$12:$A$25,"Car Sharing and Mobility Enhancement",Inputs!AY$12:AY$25)</f>
        <v>0</v>
      </c>
      <c r="P14" s="33">
        <f>SUMIF(Inputs!$A$12:$A$25,"Car Sharing and Mobility Enhancement",Inputs!AZ$12:AZ$25)</f>
        <v>0</v>
      </c>
      <c r="Q14" s="33">
        <f>SUMIF(Inputs!$A$12:$A$25,"Car Sharing and Mobility Enhancement",Inputs!BA$12:BA$25)</f>
        <v>0</v>
      </c>
      <c r="R14" s="33">
        <f>SUMIF(Inputs!$A$12:$A$25,"Car Sharing and Mobility Enhancement",Inputs!BB$12:BB$25)</f>
        <v>0</v>
      </c>
      <c r="S14" s="33">
        <f>SUMIF(Inputs!$A$12:$A$25,"Car Sharing and Mobility Enhancement",Inputs!BC$12:BC$25)</f>
        <v>0</v>
      </c>
      <c r="T14" s="33">
        <f>SUMIF(Inputs!$A$12:$A$25,"Car Sharing and Mobility Enhancement",Inputs!BD$12:BD$25)</f>
        <v>0</v>
      </c>
      <c r="U14" s="33">
        <f>SUMIF(Inputs!$A$12:$A$25,"Car Sharing and Mobility Enhancement",Inputs!BE$12:BE$25)</f>
        <v>0</v>
      </c>
      <c r="V14" s="33">
        <f>SUMIF(Inputs!$A$12:$A$25,"Car Sharing and Mobility Enhancement",Inputs!BF$12:BF$25)</f>
        <v>0</v>
      </c>
      <c r="W14" s="33">
        <f>SUMIF(Inputs!$A$12:$A$25,"Car Sharing and Mobility Enhancement",Inputs!BG$12:BG$25)</f>
        <v>0</v>
      </c>
      <c r="X14" s="33">
        <f>SUMIF(Inputs!$A$12:$A$25,"Car Sharing and Mobility Enhancement",Inputs!BH$12:BH$25)</f>
        <v>0</v>
      </c>
      <c r="Y14" s="33">
        <f>SUMIF(Inputs!$A$12:$A$25,"Car Sharing and Mobility Enhancement",Inputs!BI$12:BI$25)</f>
        <v>0</v>
      </c>
      <c r="Z14" s="33">
        <f>SUMIF(Inputs!$A$12:$A$25,"Car Sharing and Mobility Enhancement",Inputs!BJ$12:BJ$25)</f>
        <v>0</v>
      </c>
      <c r="AA14" s="33">
        <f>SUMIF(Inputs!$A$12:$A$25,"Car Sharing and Mobility Enhancement",Inputs!BK$12:BK$25)</f>
        <v>0</v>
      </c>
      <c r="AB14" s="33">
        <f>SUMIF(Inputs!$A$12:$A$25,"Car Sharing and Mobility Enhancement",Inputs!BL$12:BL$25)</f>
        <v>0</v>
      </c>
      <c r="AC14" s="33">
        <f>SUMIF(Inputs!$A$12:$A$25,"Car Sharing and Mobility Enhancement",Inputs!BM$12:BM$25)</f>
        <v>0</v>
      </c>
      <c r="AD14" s="33">
        <f>SUMIF(Inputs!$A$12:$A$25,"Car Sharing and Mobility Enhancement",Inputs!BN$12:BN$25)</f>
        <v>0</v>
      </c>
      <c r="AE14" s="42">
        <f>SUMIF(Inputs!$A$12:$A$25,"Car Sharing and Mobility Enhancement",Inputs!BO$12:BO$25)</f>
        <v>0</v>
      </c>
      <c r="AF14" s="42">
        <f>SUMIF(Inputs!$A$12:$A$25,"Car Sharing and Mobility Enhancement",Inputs!BP$12:BP$25)</f>
        <v>0</v>
      </c>
    </row>
    <row r="15" spans="1:34" ht="38.1" customHeight="1">
      <c r="A15" s="41" t="s">
        <v>42</v>
      </c>
      <c r="B15" s="33">
        <f>SUMIF(Inputs!$A$12:$A$25,"Urban Greening",Inputs!AL$12:AL$25)</f>
        <v>0</v>
      </c>
      <c r="C15" s="33">
        <f>SUMIF(Inputs!$A$12:$A$25,"Urban Greening",Inputs!AM$12:AM$25)</f>
        <v>0</v>
      </c>
      <c r="D15" s="33">
        <f>SUMIF(Inputs!$A$12:$A$25,"Urban Greening",Inputs!AN$12:AN$25)</f>
        <v>0</v>
      </c>
      <c r="E15" s="33">
        <f>SUMIF(Inputs!$A$12:$A$25,"Urban Greening",Inputs!AO$12:AO$25)</f>
        <v>0</v>
      </c>
      <c r="F15" s="33">
        <f>SUMIF(Inputs!$A$12:$A$25,"Urban Greening",Inputs!AP$12:AP$25)</f>
        <v>0</v>
      </c>
      <c r="G15" s="33">
        <f>SUMIF(Inputs!$A$12:$A$25,"Urban Greening",Inputs!AQ$12:AQ$25)</f>
        <v>0</v>
      </c>
      <c r="H15" s="33">
        <f>SUMIF(Inputs!$A$12:$A$25,"Urban Greening",Inputs!AR$12:AR$25)</f>
        <v>0</v>
      </c>
      <c r="I15" s="33">
        <f>SUMIF(Inputs!$A$12:$A$25,"Urban Greening",Inputs!AS$12:AS$25)</f>
        <v>0</v>
      </c>
      <c r="J15" s="33">
        <f>SUMIF(Inputs!$A$12:$A$25,"Urban Greening",Inputs!AT$12:AT$25)</f>
        <v>0</v>
      </c>
      <c r="K15" s="33">
        <f>SUMIF(Inputs!$A$12:$A$25,"Urban Greening",Inputs!AU$12:AU$25)</f>
        <v>0</v>
      </c>
      <c r="L15" s="33">
        <f>SUMIF(Inputs!$A$12:$A$25,"Urban Greening",Inputs!AV$12:AV$25)</f>
        <v>0</v>
      </c>
      <c r="M15" s="33">
        <f>SUMIF(Inputs!$A$12:$A$25,"Urban Greening",Inputs!AW$12:AW$25)</f>
        <v>0</v>
      </c>
      <c r="N15" s="33">
        <f>SUMIF(Inputs!$A$12:$A$25,"Urban Greening",Inputs!AX$12:AX$25)</f>
        <v>0</v>
      </c>
      <c r="O15" s="33">
        <f>SUMIF(Inputs!$A$12:$A$25,"Urban Greening",Inputs!AY$12:AY$25)</f>
        <v>0</v>
      </c>
      <c r="P15" s="33">
        <f>SUMIF(Inputs!$A$12:$A$25,"Urban Greening",Inputs!AZ$12:AZ$25)</f>
        <v>0</v>
      </c>
      <c r="Q15" s="33">
        <f>SUMIF(Inputs!$A$12:$A$25,"Urban Greening",Inputs!BA$12:BA$25)</f>
        <v>0</v>
      </c>
      <c r="R15" s="33">
        <f>SUMIF(Inputs!$A$12:$A$25,"Urban Greening",Inputs!BB$12:BB$25)</f>
        <v>0</v>
      </c>
      <c r="S15" s="33">
        <f>SUMIF(Inputs!$A$12:$A$25,"Urban Greening",Inputs!BC$12:BC$25)</f>
        <v>0</v>
      </c>
      <c r="T15" s="33">
        <f>SUMIF(Inputs!$A$12:$A$25,"Urban Greening",Inputs!BD$12:BD$25)</f>
        <v>0</v>
      </c>
      <c r="U15" s="33">
        <f>SUMIF(Inputs!$A$12:$A$25,"Urban Greening",Inputs!BE$12:BE$25)</f>
        <v>0</v>
      </c>
      <c r="V15" s="33">
        <f>SUMIF(Inputs!$A$12:$A$25,"Urban Greening",Inputs!BF$12:BF$25)</f>
        <v>0</v>
      </c>
      <c r="W15" s="33">
        <f>SUMIF(Inputs!$A$12:$A$25,"Urban Greening",Inputs!BG$12:BG$25)</f>
        <v>0</v>
      </c>
      <c r="X15" s="33">
        <f>SUMIF(Inputs!$A$12:$A$25,"Urban Greening",Inputs!BH$12:BH$25)</f>
        <v>0</v>
      </c>
      <c r="Y15" s="33">
        <f>SUMIF(Inputs!$A$12:$A$25,"Urban Greening",Inputs!BI$12:BI$25)</f>
        <v>0</v>
      </c>
      <c r="Z15" s="33">
        <f>SUMIF(Inputs!$A$12:$A$25,"Urban Greening",Inputs!BJ$12:BJ$25)</f>
        <v>0</v>
      </c>
      <c r="AA15" s="33">
        <f>SUMIF(Inputs!$A$12:$A$25,"Urban Greening",Inputs!BK$12:BK$25)</f>
        <v>0</v>
      </c>
      <c r="AB15" s="33">
        <f>SUMIF(Inputs!$A$12:$A$25,"Urban Greening",Inputs!BL$12:BL$25)</f>
        <v>0</v>
      </c>
      <c r="AC15" s="33">
        <f>SUMIF(Inputs!$A$12:$A$25,"Urban Greening",Inputs!BM$12:BM$25)</f>
        <v>0</v>
      </c>
      <c r="AD15" s="33">
        <f>SUMIF(Inputs!$A$12:$A$25,"Urban Greening",Inputs!BN$12:BN$25)</f>
        <v>0</v>
      </c>
      <c r="AE15" s="42">
        <f>SUMIF(Inputs!$A$12:$A$25,"Urban Greening",Inputs!BO$12:BO$25)</f>
        <v>0</v>
      </c>
      <c r="AF15" s="42">
        <f>SUMIF(Inputs!$A$12:$A$25,"Urban Greening",Inputs!BP$12:BP$25)</f>
        <v>0</v>
      </c>
    </row>
    <row r="16" spans="1:34" ht="38.1" customHeight="1">
      <c r="A16" s="41" t="s">
        <v>26</v>
      </c>
      <c r="B16" s="33">
        <f>SUMIF(Inputs!$A$12:$A$25,"Residential Energy Efficiency and Solar PV",Inputs!AL$12:AL$25)</f>
        <v>0</v>
      </c>
      <c r="C16" s="33">
        <f>SUMIF(Inputs!$A$12:$A$25,"Residential Energy Efficiency and Solar PV",Inputs!AM$12:AM$25)</f>
        <v>0</v>
      </c>
      <c r="D16" s="33">
        <f>SUMIF(Inputs!$A$12:$A$25,"Residential Energy Efficiency and Solar PV",Inputs!AN$12:AN$25)</f>
        <v>0</v>
      </c>
      <c r="E16" s="33">
        <f>SUMIF(Inputs!$A$12:$A$25,"Residential Energy Efficiency and Solar PV",Inputs!AO$12:AO$25)</f>
        <v>0</v>
      </c>
      <c r="F16" s="33">
        <f>SUMIF(Inputs!$A$12:$A$25,"Residential Energy Efficiency and Solar PV",Inputs!AP$12:AP$25)</f>
        <v>0</v>
      </c>
      <c r="G16" s="33">
        <f>SUMIF(Inputs!$A$12:$A$25,"Residential Energy Efficiency and Solar PV",Inputs!AQ$12:AQ$25)</f>
        <v>0</v>
      </c>
      <c r="H16" s="33">
        <f>SUMIF(Inputs!$A$12:$A$25,"Residential Energy Efficiency and Solar PV",Inputs!AR$12:AR$25)</f>
        <v>0</v>
      </c>
      <c r="I16" s="33">
        <f>SUMIF(Inputs!$A$12:$A$25,"Residential Energy Efficiency and Solar PV",Inputs!AS$12:AS$25)</f>
        <v>0</v>
      </c>
      <c r="J16" s="33">
        <f>SUMIF(Inputs!$A$12:$A$25,"Residential Energy Efficiency and Solar PV",Inputs!AT$12:AT$25)</f>
        <v>0</v>
      </c>
      <c r="K16" s="33">
        <f>SUMIF(Inputs!$A$12:$A$25,"Residential Energy Efficiency and Solar PV",Inputs!AU$12:AU$25)</f>
        <v>0</v>
      </c>
      <c r="L16" s="33">
        <f>SUMIF(Inputs!$A$12:$A$25,"Residential Energy Efficiency and Solar PV",Inputs!AV$12:AV$25)</f>
        <v>0</v>
      </c>
      <c r="M16" s="33">
        <f>SUMIF(Inputs!$A$12:$A$25,"Residential Energy Efficiency and Solar PV",Inputs!AW$12:AW$25)</f>
        <v>0</v>
      </c>
      <c r="N16" s="33">
        <f>SUMIF(Inputs!$A$12:$A$25,"Residential Energy Efficiency and Solar PV",Inputs!AX$12:AX$25)</f>
        <v>0</v>
      </c>
      <c r="O16" s="33">
        <f>SUMIF(Inputs!$A$12:$A$25,"Residential Energy Efficiency and Solar PV",Inputs!AY$12:AY$25)</f>
        <v>0</v>
      </c>
      <c r="P16" s="33">
        <f>SUMIF(Inputs!$A$12:$A$25,"Residential Energy Efficiency and Solar PV",Inputs!AZ$12:AZ$25)</f>
        <v>0</v>
      </c>
      <c r="Q16" s="33">
        <f>SUMIF(Inputs!$A$12:$A$25,"Residential Energy Efficiency and Solar PV",Inputs!BA$12:BA$25)</f>
        <v>0</v>
      </c>
      <c r="R16" s="33">
        <f>SUMIF(Inputs!$A$12:$A$25,"Residential Energy Efficiency and Solar PV",Inputs!BB$12:BB$25)</f>
        <v>0</v>
      </c>
      <c r="S16" s="33">
        <f>SUMIF(Inputs!$A$12:$A$25,"Residential Energy Efficiency and Solar PV",Inputs!BC$12:BC$25)</f>
        <v>0</v>
      </c>
      <c r="T16" s="33">
        <f>SUMIF(Inputs!$A$12:$A$25,"Residential Energy Efficiency and Solar PV",Inputs!BD$12:BD$25)</f>
        <v>0</v>
      </c>
      <c r="U16" s="33">
        <f>SUMIF(Inputs!$A$12:$A$25,"Residential Energy Efficiency and Solar PV",Inputs!BE$12:BE$25)</f>
        <v>0</v>
      </c>
      <c r="V16" s="33">
        <f>SUMIF(Inputs!$A$12:$A$25,"Residential Energy Efficiency and Solar PV",Inputs!BF$12:BF$25)</f>
        <v>0</v>
      </c>
      <c r="W16" s="33">
        <f>SUMIF(Inputs!$A$12:$A$25,"Residential Energy Efficiency and Solar PV",Inputs!BG$12:BG$25)</f>
        <v>0</v>
      </c>
      <c r="X16" s="33">
        <f>SUMIF(Inputs!$A$12:$A$25,"Residential Energy Efficiency and Solar PV",Inputs!BH$12:BH$25)</f>
        <v>0</v>
      </c>
      <c r="Y16" s="33">
        <f>SUMIF(Inputs!$A$12:$A$25,"Residential Energy Efficiency and Solar PV",Inputs!BI$12:BI$25)</f>
        <v>0</v>
      </c>
      <c r="Z16" s="33">
        <f>SUMIF(Inputs!$A$12:$A$25,"Residential Energy Efficiency and Solar PV",Inputs!BJ$12:BJ$25)</f>
        <v>0</v>
      </c>
      <c r="AA16" s="33">
        <f>SUMIF(Inputs!$A$12:$A$25,"Residential Energy Efficiency and Solar PV",Inputs!BK$12:BK$25)</f>
        <v>0</v>
      </c>
      <c r="AB16" s="33">
        <f>SUMIF(Inputs!$A$12:$A$25,"Residential Energy Efficiency and Solar PV",Inputs!BL$12:BL$25)</f>
        <v>0</v>
      </c>
      <c r="AC16" s="33">
        <f>SUMIF(Inputs!$A$12:$A$25,"Residential Energy Efficiency and Solar PV",Inputs!BM$12:BM$25)</f>
        <v>0</v>
      </c>
      <c r="AD16" s="33">
        <f>SUMIF(Inputs!$A$12:$A$25,"Residential Energy Efficiency and Solar PV",Inputs!BN$12:BN$25)</f>
        <v>0</v>
      </c>
      <c r="AE16" s="42">
        <f>SUMIF(Inputs!$A$12:$A$25,"Residential Energy Efficiency and Solar PV",Inputs!BO$12:BO$25)</f>
        <v>0</v>
      </c>
      <c r="AF16" s="42">
        <f>SUMIF(Inputs!$A$12:$A$25,"Residential Energy Efficiency and Solar PV",Inputs!BP$12:BP$25)</f>
        <v>0</v>
      </c>
    </row>
    <row r="17" spans="1:32" ht="38.1" customHeight="1">
      <c r="A17" s="41" t="s">
        <v>29</v>
      </c>
      <c r="B17" s="33">
        <f>SUMIF(Inputs!$A$12:$A$25,"Community Solar PV",Inputs!AL$12:AL$25)</f>
        <v>0</v>
      </c>
      <c r="C17" s="33">
        <f>SUMIF(Inputs!$A$12:$A$25,"Community Solar PV",Inputs!AM$12:AM$25)</f>
        <v>0</v>
      </c>
      <c r="D17" s="33">
        <f>SUMIF(Inputs!$A$12:$A$25,"Community Solar PV",Inputs!AN$12:AN$25)</f>
        <v>0</v>
      </c>
      <c r="E17" s="33">
        <f>SUMIF(Inputs!$A$12:$A$25,"Community Solar PV",Inputs!AO$12:AO$25)</f>
        <v>0</v>
      </c>
      <c r="F17" s="33">
        <f>SUMIF(Inputs!$A$12:$A$25,"Community Solar PV",Inputs!AP$12:AP$25)</f>
        <v>0</v>
      </c>
      <c r="G17" s="33">
        <f>SUMIF(Inputs!$A$12:$A$25,"Community Solar PV",Inputs!AQ$12:AQ$25)</f>
        <v>0</v>
      </c>
      <c r="H17" s="33">
        <f>SUMIF(Inputs!$A$12:$A$25,"Community Solar PV",Inputs!AR$12:AR$25)</f>
        <v>0</v>
      </c>
      <c r="I17" s="33">
        <f>SUMIF(Inputs!$A$12:$A$25,"Community Solar PV",Inputs!AS$12:AS$25)</f>
        <v>0</v>
      </c>
      <c r="J17" s="33">
        <f>SUMIF(Inputs!$A$12:$A$25,"Community Solar PV",Inputs!AT$12:AT$25)</f>
        <v>0</v>
      </c>
      <c r="K17" s="33">
        <f>SUMIF(Inputs!$A$12:$A$25,"Community Solar PV",Inputs!AU$12:AU$25)</f>
        <v>0</v>
      </c>
      <c r="L17" s="33">
        <f>SUMIF(Inputs!$A$12:$A$25,"Community Solar PV",Inputs!AV$12:AV$25)</f>
        <v>0</v>
      </c>
      <c r="M17" s="33">
        <f>SUMIF(Inputs!$A$12:$A$25,"Community Solar PV",Inputs!AW$12:AW$25)</f>
        <v>0</v>
      </c>
      <c r="N17" s="33">
        <f>SUMIF(Inputs!$A$12:$A$25,"Community Solar PV",Inputs!AX$12:AX$25)</f>
        <v>0</v>
      </c>
      <c r="O17" s="33">
        <f>SUMIF(Inputs!$A$12:$A$25,"Community Solar PV",Inputs!AY$12:AY$25)</f>
        <v>0</v>
      </c>
      <c r="P17" s="33">
        <f>SUMIF(Inputs!$A$12:$A$25,"Community Solar PV",Inputs!AZ$12:AZ$25)</f>
        <v>0</v>
      </c>
      <c r="Q17" s="33">
        <f>SUMIF(Inputs!$A$12:$A$25,"Community Solar PV",Inputs!BA$12:BA$25)</f>
        <v>0</v>
      </c>
      <c r="R17" s="33">
        <f>SUMIF(Inputs!$A$12:$A$25,"Community Solar PV",Inputs!BB$12:BB$25)</f>
        <v>0</v>
      </c>
      <c r="S17" s="33">
        <f>SUMIF(Inputs!$A$12:$A$25,"Community Solar PV",Inputs!BC$12:BC$25)</f>
        <v>0</v>
      </c>
      <c r="T17" s="33">
        <f>SUMIF(Inputs!$A$12:$A$25,"Community Solar PV",Inputs!BD$12:BD$25)</f>
        <v>0</v>
      </c>
      <c r="U17" s="33">
        <f>SUMIF(Inputs!$A$12:$A$25,"Community Solar PV",Inputs!BE$12:BE$25)</f>
        <v>0</v>
      </c>
      <c r="V17" s="33">
        <f>SUMIF(Inputs!$A$12:$A$25,"Community Solar PV",Inputs!BF$12:BF$25)</f>
        <v>0</v>
      </c>
      <c r="W17" s="33">
        <f>SUMIF(Inputs!$A$12:$A$25,"Community Solar PV",Inputs!BG$12:BG$25)</f>
        <v>0</v>
      </c>
      <c r="X17" s="33">
        <f>SUMIF(Inputs!$A$12:$A$25,"Community Solar PV",Inputs!BH$12:BH$25)</f>
        <v>0</v>
      </c>
      <c r="Y17" s="33">
        <f>SUMIF(Inputs!$A$12:$A$25,"Community Solar PV",Inputs!BI$12:BI$25)</f>
        <v>0</v>
      </c>
      <c r="Z17" s="33">
        <f>SUMIF(Inputs!$A$12:$A$25,"Community Solar PV",Inputs!BJ$12:BJ$25)</f>
        <v>0</v>
      </c>
      <c r="AA17" s="33">
        <f>SUMIF(Inputs!$A$12:$A$25,"Community Solar PV",Inputs!BK$12:BK$25)</f>
        <v>0</v>
      </c>
      <c r="AB17" s="33">
        <f>SUMIF(Inputs!$A$12:$A$25,"Community Solar PV",Inputs!BL$12:BL$25)</f>
        <v>0</v>
      </c>
      <c r="AC17" s="33">
        <f>SUMIF(Inputs!$A$12:$A$25,"Community Solar PV",Inputs!BM$12:BM$25)</f>
        <v>0</v>
      </c>
      <c r="AD17" s="33">
        <f>SUMIF(Inputs!$A$12:$A$25,"Community Solar PV",Inputs!BN$12:BN$25)</f>
        <v>0</v>
      </c>
      <c r="AE17" s="42">
        <f>SUMIF(Inputs!$A$12:$A$25,"Community Solar PV",Inputs!BO$12:BO$25)</f>
        <v>0</v>
      </c>
      <c r="AF17" s="42">
        <f>SUMIF(Inputs!$A$12:$A$25,"Community Solar PV",Inputs!BP$12:BP$25)</f>
        <v>0</v>
      </c>
    </row>
    <row r="18" spans="1:32" ht="38.1" customHeight="1">
      <c r="A18" s="41" t="s">
        <v>27</v>
      </c>
      <c r="B18" s="33">
        <f>SUMIF(Inputs!$A$12:$A$25,"Water-Energy Efficiency",Inputs!AL$12:AL$25)</f>
        <v>0</v>
      </c>
      <c r="C18" s="33">
        <f>SUMIF(Inputs!$A$12:$A$25,"Water-Energy Efficiency",Inputs!AM$12:AM$25)</f>
        <v>0</v>
      </c>
      <c r="D18" s="33">
        <f>SUMIF(Inputs!$A$12:$A$25,"Water-Energy Efficiency",Inputs!AN$12:AN$25)</f>
        <v>0</v>
      </c>
      <c r="E18" s="33">
        <f>SUMIF(Inputs!$A$12:$A$25,"Water-Energy Efficiency",Inputs!AO$12:AO$25)</f>
        <v>0</v>
      </c>
      <c r="F18" s="33">
        <f>SUMIF(Inputs!$A$12:$A$25,"Water-Energy Efficiency",Inputs!AP$12:AP$25)</f>
        <v>0</v>
      </c>
      <c r="G18" s="33">
        <f>SUMIF(Inputs!$A$12:$A$25,"Water-Energy Efficiency",Inputs!AQ$12:AQ$25)</f>
        <v>0</v>
      </c>
      <c r="H18" s="33">
        <f>SUMIF(Inputs!$A$12:$A$25,"Water-Energy Efficiency",Inputs!AR$12:AR$25)</f>
        <v>0</v>
      </c>
      <c r="I18" s="33">
        <f>SUMIF(Inputs!$A$12:$A$25,"Water-Energy Efficiency",Inputs!AS$12:AS$25)</f>
        <v>0</v>
      </c>
      <c r="J18" s="33">
        <f>SUMIF(Inputs!$A$12:$A$25,"Water-Energy Efficiency",Inputs!AT$12:AT$25)</f>
        <v>0</v>
      </c>
      <c r="K18" s="33">
        <f>SUMIF(Inputs!$A$12:$A$25,"Water-Energy Efficiency",Inputs!AU$12:AU$25)</f>
        <v>0</v>
      </c>
      <c r="L18" s="33">
        <f>SUMIF(Inputs!$A$12:$A$25,"Water-Energy Efficiency",Inputs!AV$12:AV$25)</f>
        <v>0</v>
      </c>
      <c r="M18" s="33">
        <f>SUMIF(Inputs!$A$12:$A$25,"Water-Energy Efficiency",Inputs!AW$12:AW$25)</f>
        <v>0</v>
      </c>
      <c r="N18" s="33">
        <f>SUMIF(Inputs!$A$12:$A$25,"Water-Energy Efficiency",Inputs!AX$12:AX$25)</f>
        <v>0</v>
      </c>
      <c r="O18" s="33">
        <f>SUMIF(Inputs!$A$12:$A$25,"Water-Energy Efficiency",Inputs!AY$12:AY$25)</f>
        <v>0</v>
      </c>
      <c r="P18" s="33">
        <f>SUMIF(Inputs!$A$12:$A$25,"Water-Energy Efficiency",Inputs!AZ$12:AZ$25)</f>
        <v>0</v>
      </c>
      <c r="Q18" s="33">
        <f>SUMIF(Inputs!$A$12:$A$25,"Water-Energy Efficiency",Inputs!BA$12:BA$25)</f>
        <v>0</v>
      </c>
      <c r="R18" s="33">
        <f>SUMIF(Inputs!$A$12:$A$25,"Water-Energy Efficiency",Inputs!BB$12:BB$25)</f>
        <v>0</v>
      </c>
      <c r="S18" s="33">
        <f>SUMIF(Inputs!$A$12:$A$25,"Water-Energy Efficiency",Inputs!BC$12:BC$25)</f>
        <v>0</v>
      </c>
      <c r="T18" s="33">
        <f>SUMIF(Inputs!$A$12:$A$25,"Water-Energy Efficiency",Inputs!BD$12:BD$25)</f>
        <v>0</v>
      </c>
      <c r="U18" s="33">
        <f>SUMIF(Inputs!$A$12:$A$25,"Water-Energy Efficiency",Inputs!BE$12:BE$25)</f>
        <v>0</v>
      </c>
      <c r="V18" s="33">
        <f>SUMIF(Inputs!$A$12:$A$25,"Water-Energy Efficiency",Inputs!BF$12:BF$25)</f>
        <v>0</v>
      </c>
      <c r="W18" s="33">
        <f>SUMIF(Inputs!$A$12:$A$25,"Water-Energy Efficiency",Inputs!BG$12:BG$25)</f>
        <v>0</v>
      </c>
      <c r="X18" s="33">
        <f>SUMIF(Inputs!$A$12:$A$25,"Water-Energy Efficiency",Inputs!BH$12:BH$25)</f>
        <v>0</v>
      </c>
      <c r="Y18" s="33">
        <f>SUMIF(Inputs!$A$12:$A$25,"Water-Energy Efficiency",Inputs!BI$12:BI$25)</f>
        <v>0</v>
      </c>
      <c r="Z18" s="33">
        <f>SUMIF(Inputs!$A$12:$A$25,"Water-Energy Efficiency",Inputs!BJ$12:BJ$25)</f>
        <v>0</v>
      </c>
      <c r="AA18" s="33">
        <f>SUMIF(Inputs!$A$12:$A$25,"Water-Energy Efficiency",Inputs!BK$12:BK$25)</f>
        <v>0</v>
      </c>
      <c r="AB18" s="33">
        <f>SUMIF(Inputs!$A$12:$A$25,"Water-Energy Efficiency",Inputs!BL$12:BL$25)</f>
        <v>0</v>
      </c>
      <c r="AC18" s="33">
        <f>SUMIF(Inputs!$A$12:$A$25,"Water-Energy Efficiency",Inputs!BM$12:BM$25)</f>
        <v>0</v>
      </c>
      <c r="AD18" s="33">
        <f>SUMIF(Inputs!$A$12:$A$25,"Water-Energy Efficiency",Inputs!BN$12:BN$25)</f>
        <v>0</v>
      </c>
      <c r="AE18" s="42">
        <f>SUMIF(Inputs!$A$12:$A$25,"Water-Energy Efficiency",Inputs!BO$12:BO$25)</f>
        <v>0</v>
      </c>
      <c r="AF18" s="42">
        <f>SUMIF(Inputs!$A$12:$A$25,"Water-Energy Efficiency",Inputs!BP$12:BP$25)</f>
        <v>0</v>
      </c>
    </row>
    <row r="19" spans="1:32" ht="38.1" customHeight="1">
      <c r="A19" s="41" t="s">
        <v>86</v>
      </c>
      <c r="B19" s="33">
        <f>SUMIF(Inputs!$A$12:$A$25,"Organic Waste Diversion and Food Waste Prevention",Inputs!AL$12:AL$25)</f>
        <v>0</v>
      </c>
      <c r="C19" s="33">
        <f>SUMIF(Inputs!$A$12:$A$25,"Organic Waste Diversion and Food Waste Prevention",Inputs!AM$12:AM$25)</f>
        <v>0</v>
      </c>
      <c r="D19" s="33">
        <f>SUMIF(Inputs!$A$12:$A$25,"Organic Waste Diversion and Food Waste Prevention",Inputs!AN$12:AN$25)</f>
        <v>0</v>
      </c>
      <c r="E19" s="33">
        <f>SUMIF(Inputs!$A$12:$A$25,"Organic Waste Diversion and Food Waste Prevention",Inputs!AO$12:AO$25)</f>
        <v>0</v>
      </c>
      <c r="F19" s="33">
        <f>SUMIF(Inputs!$A$12:$A$25,"Organic Waste Diversion and Food Waste Prevention",Inputs!AP$12:AP$25)</f>
        <v>0</v>
      </c>
      <c r="G19" s="33">
        <f>SUMIF(Inputs!$A$12:$A$25,"Organic Waste Diversion and Food Waste Prevention",Inputs!AQ$12:AQ$25)</f>
        <v>0</v>
      </c>
      <c r="H19" s="33">
        <f>SUMIF(Inputs!$A$12:$A$25,"Organic Waste Diversion and Food Waste Prevention",Inputs!AR$12:AR$25)</f>
        <v>0</v>
      </c>
      <c r="I19" s="33">
        <f>SUMIF(Inputs!$A$12:$A$25,"Organic Waste Diversion and Food Waste Prevention",Inputs!AS$12:AS$25)</f>
        <v>0</v>
      </c>
      <c r="J19" s="33">
        <f>SUMIF(Inputs!$A$12:$A$25,"Organic Waste Diversion and Food Waste Prevention",Inputs!AT$12:AT$25)</f>
        <v>0</v>
      </c>
      <c r="K19" s="33">
        <f>SUMIF(Inputs!$A$12:$A$25,"Organic Waste Diversion and Food Waste Prevention",Inputs!AU$12:AU$25)</f>
        <v>0</v>
      </c>
      <c r="L19" s="33">
        <f>SUMIF(Inputs!$A$12:$A$25,"Organic Waste Diversion and Food Waste Prevention",Inputs!AV$12:AV$25)</f>
        <v>0</v>
      </c>
      <c r="M19" s="33">
        <f>SUMIF(Inputs!$A$12:$A$25,"Organic Waste Diversion and Food Waste Prevention",Inputs!AW$12:AW$25)</f>
        <v>0</v>
      </c>
      <c r="N19" s="33">
        <f>SUMIF(Inputs!$A$12:$A$25,"Organic Waste Diversion and Food Waste Prevention",Inputs!AX$12:AX$25)</f>
        <v>0</v>
      </c>
      <c r="O19" s="33">
        <f>SUMIF(Inputs!$A$12:$A$25,"Organic Waste Diversion and Food Waste Prevention",Inputs!AY$12:AY$25)</f>
        <v>0</v>
      </c>
      <c r="P19" s="33">
        <f>SUMIF(Inputs!$A$12:$A$25,"Organic Waste Diversion and Food Waste Prevention",Inputs!AZ$12:AZ$25)</f>
        <v>0</v>
      </c>
      <c r="Q19" s="33">
        <f>SUMIF(Inputs!$A$12:$A$25,"Organic Waste Diversion and Food Waste Prevention",Inputs!BA$12:BA$25)</f>
        <v>0</v>
      </c>
      <c r="R19" s="33">
        <f>SUMIF(Inputs!$A$12:$A$25,"Organic Waste Diversion and Food Waste Prevention",Inputs!BB$12:BB$25)</f>
        <v>0</v>
      </c>
      <c r="S19" s="33">
        <f>SUMIF(Inputs!$A$12:$A$25,"Organic Waste Diversion and Food Waste Prevention",Inputs!BC$12:BC$25)</f>
        <v>0</v>
      </c>
      <c r="T19" s="33">
        <f>SUMIF(Inputs!$A$12:$A$25,"Organic Waste Diversion and Food Waste Prevention",Inputs!BD$12:BD$25)</f>
        <v>0</v>
      </c>
      <c r="U19" s="33">
        <f>SUMIF(Inputs!$A$12:$A$25,"Organic Waste Diversion and Food Waste Prevention",Inputs!BE$12:BE$25)</f>
        <v>0</v>
      </c>
      <c r="V19" s="33">
        <f>SUMIF(Inputs!$A$12:$A$25,"Organic Waste Diversion and Food Waste Prevention",Inputs!BF$12:BF$25)</f>
        <v>0</v>
      </c>
      <c r="W19" s="33">
        <f>SUMIF(Inputs!$A$12:$A$25,"Organic Waste Diversion and Food Waste Prevention",Inputs!BG$12:BG$25)</f>
        <v>0</v>
      </c>
      <c r="X19" s="33">
        <f>SUMIF(Inputs!$A$12:$A$25,"Organic Waste Diversion and Food Waste Prevention",Inputs!BH$12:BH$25)</f>
        <v>0</v>
      </c>
      <c r="Y19" s="33">
        <f>SUMIF(Inputs!$A$12:$A$25,"Organic Waste Diversion and Food Waste Prevention",Inputs!BI$12:BI$25)</f>
        <v>0</v>
      </c>
      <c r="Z19" s="33">
        <f>SUMIF(Inputs!$A$12:$A$25,"Organic Waste Diversion and Food Waste Prevention",Inputs!BJ$12:BJ$25)</f>
        <v>0</v>
      </c>
      <c r="AA19" s="33">
        <f>SUMIF(Inputs!$A$12:$A$25,"Organic Waste Diversion and Food Waste Prevention",Inputs!BK$12:BK$25)</f>
        <v>0</v>
      </c>
      <c r="AB19" s="33">
        <f>SUMIF(Inputs!$A$12:$A$25,"Organic Waste Diversion and Food Waste Prevention",Inputs!BL$12:BL$25)</f>
        <v>0</v>
      </c>
      <c r="AC19" s="33">
        <f>SUMIF(Inputs!$A$12:$A$25,"Organic Waste Diversion and Food Waste Prevention",Inputs!BM$12:BM$25)</f>
        <v>0</v>
      </c>
      <c r="AD19" s="33">
        <f>SUMIF(Inputs!$A$12:$A$25,"Organic Waste Diversion and Food Waste Prevention",Inputs!BN$12:BN$25)</f>
        <v>0</v>
      </c>
      <c r="AE19" s="42">
        <f>SUMIF(Inputs!$A$12:$A$25,"Organic Waste Diversion and Food Waste Prevention",Inputs!BO$12:BO$25)</f>
        <v>0</v>
      </c>
      <c r="AF19" s="42">
        <f>SUMIF(Inputs!$A$12:$A$25,"Organic Waste Diversion and Food Waste Prevention",Inputs!BP$12:BP$25)</f>
        <v>0</v>
      </c>
    </row>
    <row r="20" spans="1:32" ht="38.1" customHeight="1" thickBot="1">
      <c r="A20" s="41" t="s">
        <v>30</v>
      </c>
      <c r="B20" s="33">
        <f>SUMIF(Inputs!$A$12:$A$25,"Waste Diversion of Recycled Fiber, Plastic and Glass",Inputs!AL$12:AL$25)</f>
        <v>0</v>
      </c>
      <c r="C20" s="33">
        <f>SUMIF(Inputs!$A$12:$A$25,"Waste Diversion of Recycled Fiber, Plastic and Glass",Inputs!AM$12:AM$25)</f>
        <v>0</v>
      </c>
      <c r="D20" s="33">
        <f>SUMIF(Inputs!$A$12:$A$25,"Waste Diversion of Recycled Fiber, Plastic and Glass",Inputs!AN$12:AN$25)</f>
        <v>0</v>
      </c>
      <c r="E20" s="33">
        <f>SUMIF(Inputs!$A$12:$A$25,"Waste Diversion of Recycled Fiber, Plastic and Glass",Inputs!AO$12:AO$25)</f>
        <v>0</v>
      </c>
      <c r="F20" s="33">
        <f>SUMIF(Inputs!$A$12:$A$25,"Waste Diversion of Recycled Fiber, Plastic and Glass",Inputs!AP$12:AP$25)</f>
        <v>0</v>
      </c>
      <c r="G20" s="33">
        <f>SUMIF(Inputs!$A$12:$A$25,"Waste Diversion of Recycled Fiber, Plastic and Glass",Inputs!AQ$12:AQ$25)</f>
        <v>0</v>
      </c>
      <c r="H20" s="33">
        <f>SUMIF(Inputs!$A$12:$A$25,"Waste Diversion of Recycled Fiber, Plastic and Glass",Inputs!AR$12:AR$25)</f>
        <v>0</v>
      </c>
      <c r="I20" s="33">
        <f>SUMIF(Inputs!$A$12:$A$25,"Waste Diversion of Recycled Fiber, Plastic and Glass",Inputs!AS$12:AS$25)</f>
        <v>0</v>
      </c>
      <c r="J20" s="33">
        <f>SUMIF(Inputs!$A$12:$A$25,"Waste Diversion of Recycled Fiber, Plastic and Glass",Inputs!AT$12:AT$25)</f>
        <v>0</v>
      </c>
      <c r="K20" s="33">
        <f>SUMIF(Inputs!$A$12:$A$25,"Waste Diversion of Recycled Fiber, Plastic and Glass",Inputs!AU$12:AU$25)</f>
        <v>0</v>
      </c>
      <c r="L20" s="33">
        <f>SUMIF(Inputs!$A$12:$A$25,"Waste Diversion of Recycled Fiber, Plastic and Glass",Inputs!AV$12:AV$25)</f>
        <v>0</v>
      </c>
      <c r="M20" s="33">
        <f>SUMIF(Inputs!$A$12:$A$25,"Waste Diversion of Recycled Fiber, Plastic and Glass",Inputs!AW$12:AW$25)</f>
        <v>0</v>
      </c>
      <c r="N20" s="33">
        <f>SUMIF(Inputs!$A$12:$A$25,"Waste Diversion of Recycled Fiber, Plastic and Glass",Inputs!AX$12:AX$25)</f>
        <v>0</v>
      </c>
      <c r="O20" s="33">
        <f>SUMIF(Inputs!$A$12:$A$25,"Waste Diversion of Recycled Fiber, Plastic and Glass",Inputs!AY$12:AY$25)</f>
        <v>0</v>
      </c>
      <c r="P20" s="33">
        <f>SUMIF(Inputs!$A$12:$A$25,"Waste Diversion of Recycled Fiber, Plastic and Glass",Inputs!AZ$12:AZ$25)</f>
        <v>0</v>
      </c>
      <c r="Q20" s="33">
        <f>SUMIF(Inputs!$A$12:$A$25,"Waste Diversion of Recycled Fiber, Plastic and Glass",Inputs!BA$12:BA$25)</f>
        <v>0</v>
      </c>
      <c r="R20" s="33">
        <f>SUMIF(Inputs!$A$12:$A$25,"Waste Diversion of Recycled Fiber, Plastic and Glass",Inputs!BB$12:BB$25)</f>
        <v>0</v>
      </c>
      <c r="S20" s="33">
        <f>SUMIF(Inputs!$A$12:$A$25,"Waste Diversion of Recycled Fiber, Plastic and Glass",Inputs!BC$12:BC$25)</f>
        <v>0</v>
      </c>
      <c r="T20" s="33">
        <f>SUMIF(Inputs!$A$12:$A$25,"Waste Diversion of Recycled Fiber, Plastic and Glass",Inputs!BD$12:BD$25)</f>
        <v>0</v>
      </c>
      <c r="U20" s="33">
        <f>SUMIF(Inputs!$A$12:$A$25,"Waste Diversion of Recycled Fiber, Plastic and Glass",Inputs!BE$12:BE$25)</f>
        <v>0</v>
      </c>
      <c r="V20" s="33">
        <f>SUMIF(Inputs!$A$12:$A$25,"Waste Diversion of Recycled Fiber, Plastic and Glass",Inputs!BF$12:BF$25)</f>
        <v>0</v>
      </c>
      <c r="W20" s="33">
        <f>SUMIF(Inputs!$A$12:$A$25,"Waste Diversion of Recycled Fiber, Plastic and Glass",Inputs!BG$12:BG$25)</f>
        <v>0</v>
      </c>
      <c r="X20" s="33">
        <f>SUMIF(Inputs!$A$12:$A$25,"Waste Diversion of Recycled Fiber, Plastic and Glass",Inputs!BH$12:BH$25)</f>
        <v>0</v>
      </c>
      <c r="Y20" s="33">
        <f>SUMIF(Inputs!$A$12:$A$25,"Waste Diversion of Recycled Fiber, Plastic and Glass",Inputs!BI$12:BI$25)</f>
        <v>0</v>
      </c>
      <c r="Z20" s="33">
        <f>SUMIF(Inputs!$A$12:$A$25,"Waste Diversion of Recycled Fiber, Plastic and Glass",Inputs!BJ$12:BJ$25)</f>
        <v>0</v>
      </c>
      <c r="AA20" s="33">
        <f>SUMIF(Inputs!$A$12:$A$25,"Waste Diversion of Recycled Fiber, Plastic and Glass",Inputs!BK$12:BK$25)</f>
        <v>0</v>
      </c>
      <c r="AB20" s="33">
        <f>SUMIF(Inputs!$A$12:$A$25,"Waste Diversion of Recycled Fiber, Plastic and Glass",Inputs!BL$12:BL$25)</f>
        <v>0</v>
      </c>
      <c r="AC20" s="33">
        <f>SUMIF(Inputs!$A$12:$A$25,"Waste Diversion of Recycled Fiber, Plastic and Glass",Inputs!BM$12:BM$25)</f>
        <v>0</v>
      </c>
      <c r="AD20" s="33">
        <f>SUMIF(Inputs!$A$12:$A$25,"Waste Diversion of Recycled Fiber, Plastic and Glass",Inputs!BN$12:BN$25)</f>
        <v>0</v>
      </c>
      <c r="AE20" s="42">
        <f>SUMIF(Inputs!$A$12:$A$25,"Waste Diversion of Recycled Fiber, Plastic and Glass",Inputs!BO$12:BO$25)</f>
        <v>0</v>
      </c>
      <c r="AF20" s="42">
        <f>SUMIF(Inputs!$A$12:$A$25,"Waste Diversion of Recycled Fiber, Plastic and Glass",Inputs!BP$12:BP$25)</f>
        <v>0</v>
      </c>
    </row>
    <row r="21" spans="1:32" ht="38.1" customHeight="1" thickBot="1">
      <c r="A21" s="43" t="s">
        <v>114</v>
      </c>
      <c r="B21" s="44">
        <f t="shared" ref="B21:AF21" si="0">SUM(B12:B20)</f>
        <v>0</v>
      </c>
      <c r="C21" s="44">
        <f t="shared" si="0"/>
        <v>0</v>
      </c>
      <c r="D21" s="44">
        <f t="shared" si="0"/>
        <v>0</v>
      </c>
      <c r="E21" s="44">
        <f t="shared" si="0"/>
        <v>0</v>
      </c>
      <c r="F21" s="44">
        <f t="shared" si="0"/>
        <v>0</v>
      </c>
      <c r="G21" s="44">
        <f t="shared" si="0"/>
        <v>0</v>
      </c>
      <c r="H21" s="44">
        <f t="shared" si="0"/>
        <v>0</v>
      </c>
      <c r="I21" s="44">
        <f t="shared" si="0"/>
        <v>0</v>
      </c>
      <c r="J21" s="44">
        <f t="shared" si="0"/>
        <v>0</v>
      </c>
      <c r="K21" s="44">
        <f t="shared" si="0"/>
        <v>0</v>
      </c>
      <c r="L21" s="44">
        <f t="shared" si="0"/>
        <v>0</v>
      </c>
      <c r="M21" s="44">
        <f t="shared" si="0"/>
        <v>0</v>
      </c>
      <c r="N21" s="44">
        <f t="shared" si="0"/>
        <v>0</v>
      </c>
      <c r="O21" s="44">
        <f t="shared" si="0"/>
        <v>0</v>
      </c>
      <c r="P21" s="44">
        <f t="shared" si="0"/>
        <v>0</v>
      </c>
      <c r="Q21" s="44">
        <f t="shared" si="0"/>
        <v>0</v>
      </c>
      <c r="R21" s="44">
        <f t="shared" si="0"/>
        <v>0</v>
      </c>
      <c r="S21" s="44">
        <f t="shared" si="0"/>
        <v>0</v>
      </c>
      <c r="T21" s="44">
        <f t="shared" si="0"/>
        <v>0</v>
      </c>
      <c r="U21" s="44">
        <f t="shared" si="0"/>
        <v>0</v>
      </c>
      <c r="V21" s="44">
        <f t="shared" si="0"/>
        <v>0</v>
      </c>
      <c r="W21" s="44">
        <f t="shared" si="0"/>
        <v>0</v>
      </c>
      <c r="X21" s="44">
        <f t="shared" si="0"/>
        <v>0</v>
      </c>
      <c r="Y21" s="44">
        <f t="shared" si="0"/>
        <v>0</v>
      </c>
      <c r="Z21" s="44">
        <f t="shared" si="0"/>
        <v>0</v>
      </c>
      <c r="AA21" s="44">
        <f t="shared" si="0"/>
        <v>0</v>
      </c>
      <c r="AB21" s="44">
        <f t="shared" si="0"/>
        <v>0</v>
      </c>
      <c r="AC21" s="44">
        <f t="shared" si="0"/>
        <v>0</v>
      </c>
      <c r="AD21" s="44">
        <f t="shared" si="0"/>
        <v>0</v>
      </c>
      <c r="AE21" s="45">
        <f t="shared" si="0"/>
        <v>0</v>
      </c>
      <c r="AF21" s="45">
        <f t="shared" si="0"/>
        <v>0</v>
      </c>
    </row>
  </sheetData>
  <sheetProtection algorithmName="SHA-512" hashValue="p+2h29oaEXLhWITzJUNxnqhu/jfa2kMp/QE3PQLgA+X2vB0tisMxl1e3nx38J5NJx1juT2o6tzVrt211okuiCQ==" saltValue="Zki4Ejbzj8CsBadqkV1Mww==" spinCount="100000" sheet="1" objects="1" scenarios="1"/>
  <dataConsolidate/>
  <mergeCells count="1">
    <mergeCell ref="B8:E8"/>
  </mergeCells>
  <printOptions horizontalCentered="1"/>
  <pageMargins left="0.5" right="0.5" top="0.75" bottom="0.75" header="0.3" footer="0.3"/>
  <pageSetup scale="73" fitToWidth="0" orientation="landscape" r:id="rId1"/>
  <headerFooter>
    <oddFooter>&amp;L&amp;"Avenir LT Std 55 Roman,Regular"&amp;12FINAL November 1, 2019&amp;C&amp;"Avenir LT Std 55 Roman,Regular"&amp;12Page &amp;P of &amp;N&amp;R&amp;"Avenir LT Std 55 Roman,Regular"&amp;12&amp;A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Read Me</vt:lpstr>
      <vt:lpstr>Project Info</vt:lpstr>
      <vt:lpstr>Inputs</vt:lpstr>
      <vt:lpstr>GHG Summary</vt:lpstr>
      <vt:lpstr>Co-benefits Summary</vt:lpstr>
      <vt:lpstr>AHSCFunds</vt:lpstr>
      <vt:lpstr>Methodologies</vt:lpstr>
      <vt:lpstr>'Co-benefits Summary'!Print_Area</vt:lpstr>
      <vt:lpstr>Inputs!Print_Area</vt:lpstr>
      <vt:lpstr>'Project Info'!Print_Area</vt:lpstr>
      <vt:lpstr>'Read Me'!Print_Area</vt:lpstr>
      <vt:lpstr>'Read Me'!Print_Titles</vt:lpstr>
      <vt:lpstr>ProjectName</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TCC Benefits Calculator Tool</dc:title>
  <dc:creator>Jessica Bede</dc:creator>
  <cp:lastModifiedBy>Atalla, Laila@ARB</cp:lastModifiedBy>
  <cp:lastPrinted>2019-09-05T16:48:23Z</cp:lastPrinted>
  <dcterms:created xsi:type="dcterms:W3CDTF">2017-03-09T23:25:08Z</dcterms:created>
  <dcterms:modified xsi:type="dcterms:W3CDTF">2019-11-04T20:48:07Z</dcterms:modified>
</cp:coreProperties>
</file>