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ml.chartshapes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6.xml" ContentType="application/vnd.openxmlformats-officedocument.drawingml.chartshape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7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95" yWindow="240" windowWidth="24375" windowHeight="12120" activeTab="1"/>
  </bookViews>
  <sheets>
    <sheet name="Master" sheetId="3" r:id="rId1"/>
    <sheet name="Feedstock " sheetId="6" r:id="rId2"/>
    <sheet name="Graphs" sheetId="5" r:id="rId3"/>
  </sheets>
  <externalReferences>
    <externalReference r:id="rId4"/>
    <externalReference r:id="rId5"/>
    <externalReference r:id="rId6"/>
  </externalReferences>
  <definedNames>
    <definedName name="acreperhectare">[1]Factors!$C$46</definedName>
    <definedName name="BtuperkWh">[1]Factors!$C$37</definedName>
    <definedName name="C_MW">[1]Factors!$D$14</definedName>
    <definedName name="Ca_MW">[1]Factors!$D$18</definedName>
    <definedName name="CH4_GWP">[1]Factors!$C$9</definedName>
    <definedName name="CH4_MW">[1]Factors!$D$9</definedName>
    <definedName name="CIGAS" localSheetId="1">'[2]Calculator - Diesel Substitutes'!#REF!</definedName>
    <definedName name="CIGAS">'[2]Calculator - Diesel Substitutes'!#REF!</definedName>
    <definedName name="Cl_MW">[1]Factors!$D$19</definedName>
    <definedName name="CO_GWP">[1]Factors!$C$12</definedName>
    <definedName name="CO_MW">[1]Factors!$D$12</definedName>
    <definedName name="CO2_C_Ratio">[1]Factors!$C$30</definedName>
    <definedName name="CO2_MW">[1]Factors!$D$8</definedName>
    <definedName name="CompYear">[3]Sheet1!$H$16:$H$21</definedName>
    <definedName name="EthGALpYR">'[1]Production Data'!$C$96</definedName>
    <definedName name="gperlb">[1]Factors!$C$39</definedName>
    <definedName name="H_MW">[1]Factors!$D$15</definedName>
    <definedName name="JperBtu">[1]Factors!$C$35</definedName>
    <definedName name="K_MW">[1]Factors!$D$23</definedName>
    <definedName name="Lpergal">[1]Factors!$C$43</definedName>
    <definedName name="N_MW">[1]Factors!$D$17</definedName>
    <definedName name="N2O_GWP">[1]Factors!$C$10</definedName>
    <definedName name="Na_MW">[1]Factors!$D$20</definedName>
    <definedName name="O_MW">[1]Factors!$D$16</definedName>
    <definedName name="P_MW">[1]Factors!$D$22</definedName>
    <definedName name="tonneperton">[1]Factors!$C$40</definedName>
    <definedName name="VOC_GWP">[1]Factors!$C$11</definedName>
  </definedNames>
  <calcPr calcId="145621" calcMode="manual" iterate="1" iterateDelta="1.0000000000000001E-5"/>
  <fileRecoveryPr autoRecover="0"/>
</workbook>
</file>

<file path=xl/calcChain.xml><?xml version="1.0" encoding="utf-8"?>
<calcChain xmlns="http://schemas.openxmlformats.org/spreadsheetml/2006/main">
  <c r="P80" i="6" l="1"/>
  <c r="M80" i="6"/>
  <c r="J80" i="6"/>
  <c r="G80" i="6"/>
  <c r="D80" i="6"/>
  <c r="P79" i="6"/>
  <c r="M79" i="6"/>
  <c r="J79" i="6"/>
  <c r="G79" i="6"/>
  <c r="D79" i="6"/>
  <c r="P78" i="6"/>
  <c r="M78" i="6"/>
  <c r="J78" i="6"/>
  <c r="G78" i="6"/>
  <c r="D78" i="6"/>
  <c r="P77" i="6"/>
  <c r="P82" i="6" s="1"/>
  <c r="M77" i="6"/>
  <c r="J77" i="6"/>
  <c r="G77" i="6"/>
  <c r="D77" i="6"/>
  <c r="O75" i="6"/>
  <c r="L75" i="6"/>
  <c r="I75" i="6"/>
  <c r="F75" i="6"/>
  <c r="C75" i="6"/>
  <c r="O74" i="6"/>
  <c r="L74" i="6"/>
  <c r="I74" i="6"/>
  <c r="F74" i="6"/>
  <c r="C74" i="6"/>
  <c r="O73" i="6"/>
  <c r="L73" i="6"/>
  <c r="I73" i="6"/>
  <c r="F73" i="6"/>
  <c r="C73" i="6"/>
  <c r="O72" i="6"/>
  <c r="O82" i="6" s="1"/>
  <c r="L72" i="6"/>
  <c r="I72" i="6"/>
  <c r="F72" i="6"/>
  <c r="C72" i="6"/>
  <c r="Q82" i="6" l="1"/>
  <c r="P142" i="3" l="1"/>
  <c r="P141" i="3"/>
  <c r="R148" i="3" l="1"/>
  <c r="R143" i="3" l="1"/>
  <c r="G155" i="3" l="1"/>
  <c r="G154" i="3"/>
  <c r="G143" i="3" l="1"/>
  <c r="G141" i="3"/>
  <c r="G148" i="3"/>
  <c r="C157" i="3" l="1"/>
  <c r="D157" i="3"/>
  <c r="E157" i="3"/>
  <c r="F157" i="3"/>
  <c r="G157" i="3"/>
  <c r="G156" i="3"/>
  <c r="F156" i="3"/>
  <c r="E156" i="3"/>
  <c r="D156" i="3"/>
  <c r="C156" i="3"/>
  <c r="C155" i="3"/>
  <c r="D155" i="3"/>
  <c r="E155" i="3"/>
  <c r="F155" i="3"/>
  <c r="F154" i="3"/>
  <c r="E154" i="3"/>
  <c r="D154" i="3"/>
  <c r="C154" i="3"/>
  <c r="G153" i="3"/>
  <c r="F153" i="3"/>
  <c r="E153" i="3"/>
  <c r="D153" i="3"/>
  <c r="C153" i="3"/>
  <c r="G152" i="3"/>
  <c r="F152" i="3"/>
  <c r="E152" i="3"/>
  <c r="D152" i="3"/>
  <c r="C152" i="3"/>
  <c r="K141" i="3"/>
  <c r="F148" i="3"/>
  <c r="E148" i="3"/>
  <c r="D148" i="3"/>
  <c r="L148" i="3" s="1"/>
  <c r="C148" i="3"/>
  <c r="K148" i="3" s="1"/>
  <c r="G147" i="3"/>
  <c r="O147" i="3" s="1"/>
  <c r="F147" i="3"/>
  <c r="N147" i="3" s="1"/>
  <c r="E147" i="3"/>
  <c r="M147" i="3" s="1"/>
  <c r="D147" i="3"/>
  <c r="L147" i="3" s="1"/>
  <c r="C147" i="3"/>
  <c r="K147" i="3" s="1"/>
  <c r="M146" i="3"/>
  <c r="C146" i="3"/>
  <c r="K146" i="3" s="1"/>
  <c r="G146" i="3"/>
  <c r="R146" i="3" s="1"/>
  <c r="F146" i="3"/>
  <c r="N146" i="3" s="1"/>
  <c r="E146" i="3"/>
  <c r="D146" i="3"/>
  <c r="L146" i="3" s="1"/>
  <c r="M145" i="3"/>
  <c r="G145" i="3"/>
  <c r="R145" i="3" s="1"/>
  <c r="F145" i="3"/>
  <c r="N145" i="3" s="1"/>
  <c r="E145" i="3"/>
  <c r="D145" i="3"/>
  <c r="L145" i="3" s="1"/>
  <c r="C145" i="3"/>
  <c r="K145" i="3" s="1"/>
  <c r="G144" i="3"/>
  <c r="F144" i="3"/>
  <c r="N144" i="3" s="1"/>
  <c r="E144" i="3"/>
  <c r="M144" i="3" s="1"/>
  <c r="D144" i="3"/>
  <c r="C144" i="3"/>
  <c r="K144" i="3" s="1"/>
  <c r="F143" i="3"/>
  <c r="N143" i="3" s="1"/>
  <c r="E143" i="3"/>
  <c r="M143" i="3" s="1"/>
  <c r="D143" i="3"/>
  <c r="L143" i="3" s="1"/>
  <c r="C143" i="3"/>
  <c r="K143" i="3" s="1"/>
  <c r="G142" i="3"/>
  <c r="F142" i="3"/>
  <c r="E142" i="3"/>
  <c r="D142" i="3"/>
  <c r="L142" i="3" s="1"/>
  <c r="C142" i="3"/>
  <c r="K142" i="3" s="1"/>
  <c r="D141" i="3"/>
  <c r="L141" i="3" s="1"/>
  <c r="E141" i="3"/>
  <c r="F141" i="3"/>
  <c r="M141" i="3"/>
  <c r="N141" i="3"/>
  <c r="C141" i="3"/>
  <c r="M148" i="3"/>
  <c r="O148" i="3"/>
  <c r="N148" i="3"/>
  <c r="L144" i="3"/>
  <c r="O143" i="3"/>
  <c r="M142" i="3"/>
  <c r="O142" i="3"/>
  <c r="N142" i="3"/>
  <c r="O141" i="3"/>
  <c r="H223" i="3"/>
  <c r="D224" i="3"/>
  <c r="D221" i="3" s="1"/>
  <c r="E224" i="3"/>
  <c r="F224" i="3"/>
  <c r="G224" i="3"/>
  <c r="G221" i="3" s="1"/>
  <c r="H224" i="3"/>
  <c r="D223" i="3"/>
  <c r="G223" i="3"/>
  <c r="F223" i="3"/>
  <c r="E223" i="3"/>
  <c r="H221" i="3" l="1"/>
  <c r="F221" i="3"/>
  <c r="O144" i="3"/>
  <c r="R144" i="3"/>
  <c r="O145" i="3"/>
  <c r="O146" i="3"/>
  <c r="E221" i="3"/>
  <c r="D136" i="3"/>
  <c r="E136" i="3"/>
  <c r="F136" i="3"/>
  <c r="G136" i="3"/>
  <c r="H136" i="3"/>
  <c r="I136" i="3"/>
  <c r="J136" i="3"/>
  <c r="K136" i="3"/>
  <c r="L136" i="3"/>
  <c r="M136" i="3"/>
  <c r="N136" i="3"/>
  <c r="O136" i="3"/>
  <c r="P136" i="3"/>
  <c r="Q136" i="3"/>
  <c r="R136" i="3"/>
  <c r="S136" i="3"/>
  <c r="T136" i="3"/>
  <c r="U136" i="3"/>
  <c r="V136" i="3"/>
  <c r="C136" i="3"/>
  <c r="R178" i="3"/>
  <c r="S178" i="3"/>
  <c r="R43" i="3"/>
  <c r="S43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C23" i="3"/>
  <c r="C59" i="3" l="1"/>
  <c r="AF80" i="3" l="1"/>
  <c r="W19" i="3"/>
  <c r="AJ4" i="3" l="1"/>
  <c r="AK4" i="3"/>
  <c r="AL4" i="3"/>
  <c r="AM4" i="3"/>
  <c r="AN4" i="3"/>
  <c r="AJ5" i="3"/>
  <c r="AK5" i="3"/>
  <c r="AL5" i="3"/>
  <c r="AM5" i="3"/>
  <c r="AN5" i="3"/>
  <c r="AJ6" i="3"/>
  <c r="AK6" i="3"/>
  <c r="AL6" i="3"/>
  <c r="AM6" i="3"/>
  <c r="AN6" i="3"/>
  <c r="AJ7" i="3"/>
  <c r="AK7" i="3"/>
  <c r="AL7" i="3"/>
  <c r="AM7" i="3"/>
  <c r="AN7" i="3"/>
  <c r="AJ8" i="3"/>
  <c r="AK8" i="3"/>
  <c r="AL8" i="3"/>
  <c r="AM8" i="3"/>
  <c r="AN8" i="3"/>
  <c r="AJ9" i="3"/>
  <c r="AK9" i="3"/>
  <c r="AL9" i="3"/>
  <c r="AM9" i="3"/>
  <c r="AN9" i="3"/>
  <c r="AJ10" i="3"/>
  <c r="AK10" i="3"/>
  <c r="AL10" i="3"/>
  <c r="AM10" i="3"/>
  <c r="AN10" i="3"/>
  <c r="AJ11" i="3"/>
  <c r="AK11" i="3"/>
  <c r="AL11" i="3"/>
  <c r="AM11" i="3"/>
  <c r="AN11" i="3"/>
  <c r="AJ12" i="3"/>
  <c r="AK12" i="3"/>
  <c r="AL12" i="3"/>
  <c r="AM12" i="3"/>
  <c r="AN12" i="3"/>
  <c r="AJ13" i="3"/>
  <c r="AK13" i="3"/>
  <c r="AL13" i="3"/>
  <c r="AM13" i="3"/>
  <c r="AN13" i="3"/>
  <c r="AJ14" i="3"/>
  <c r="AK14" i="3"/>
  <c r="AL14" i="3"/>
  <c r="AM14" i="3"/>
  <c r="AN14" i="3"/>
  <c r="AJ15" i="3"/>
  <c r="AK15" i="3"/>
  <c r="AL15" i="3"/>
  <c r="AM15" i="3"/>
  <c r="AN15" i="3"/>
  <c r="AJ17" i="3"/>
  <c r="AK17" i="3"/>
  <c r="AL17" i="3"/>
  <c r="AM17" i="3"/>
  <c r="AN17" i="3"/>
  <c r="AJ18" i="3"/>
  <c r="AK18" i="3"/>
  <c r="AL18" i="3"/>
  <c r="AM18" i="3"/>
  <c r="AN18" i="3"/>
  <c r="AJ19" i="3"/>
  <c r="AK19" i="3"/>
  <c r="AL19" i="3"/>
  <c r="AM19" i="3"/>
  <c r="AN19" i="3"/>
  <c r="AJ21" i="3"/>
  <c r="AK21" i="3"/>
  <c r="AL21" i="3"/>
  <c r="AM21" i="3"/>
  <c r="AN21" i="3"/>
  <c r="AJ22" i="3"/>
  <c r="AK22" i="3"/>
  <c r="AL22" i="3"/>
  <c r="AM22" i="3"/>
  <c r="AN22" i="3"/>
  <c r="AJ23" i="3"/>
  <c r="AK23" i="3"/>
  <c r="AL23" i="3"/>
  <c r="AM23" i="3"/>
  <c r="AN23" i="3"/>
  <c r="AN3" i="3"/>
  <c r="AM3" i="3"/>
  <c r="AL3" i="3"/>
  <c r="AK3" i="3"/>
  <c r="AJ3" i="3"/>
  <c r="C25" i="3"/>
  <c r="D25" i="3" s="1"/>
  <c r="E25" i="3" s="1"/>
  <c r="F25" i="3" s="1"/>
  <c r="G25" i="3" s="1"/>
  <c r="H25" i="3" s="1"/>
  <c r="I25" i="3" s="1"/>
  <c r="J25" i="3" s="1"/>
  <c r="K25" i="3" s="1"/>
  <c r="L25" i="3" s="1"/>
  <c r="M25" i="3" s="1"/>
  <c r="N25" i="3" s="1"/>
  <c r="O25" i="3" s="1"/>
  <c r="P25" i="3" s="1"/>
  <c r="Q25" i="3" s="1"/>
  <c r="R25" i="3" s="1"/>
  <c r="S25" i="3" s="1"/>
  <c r="T25" i="3" s="1"/>
  <c r="U25" i="3" s="1"/>
  <c r="V25" i="3" s="1"/>
  <c r="D194" i="3"/>
  <c r="E194" i="3"/>
  <c r="G194" i="3"/>
  <c r="H194" i="3"/>
  <c r="I194" i="3"/>
  <c r="K194" i="3"/>
  <c r="L194" i="3"/>
  <c r="M194" i="3"/>
  <c r="O194" i="3"/>
  <c r="P194" i="3"/>
  <c r="Q194" i="3"/>
  <c r="S194" i="3"/>
  <c r="R194" i="3"/>
  <c r="C194" i="3"/>
  <c r="D82" i="3"/>
  <c r="E82" i="3"/>
  <c r="E114" i="3" s="1"/>
  <c r="F82" i="3"/>
  <c r="G82" i="3"/>
  <c r="H82" i="3"/>
  <c r="I82" i="3"/>
  <c r="I114" i="3" s="1"/>
  <c r="J82" i="3"/>
  <c r="K82" i="3"/>
  <c r="L82" i="3"/>
  <c r="M82" i="3"/>
  <c r="M114" i="3" s="1"/>
  <c r="N82" i="3"/>
  <c r="O82" i="3"/>
  <c r="P82" i="3"/>
  <c r="Q82" i="3"/>
  <c r="Q114" i="3" s="1"/>
  <c r="R82" i="3"/>
  <c r="S82" i="3"/>
  <c r="T82" i="3"/>
  <c r="U82" i="3"/>
  <c r="V82" i="3"/>
  <c r="C82" i="3"/>
  <c r="N194" i="3" l="1"/>
  <c r="J194" i="3"/>
  <c r="F194" i="3"/>
  <c r="H114" i="3"/>
  <c r="P114" i="3"/>
  <c r="L114" i="3"/>
  <c r="D114" i="3"/>
  <c r="C114" i="3"/>
  <c r="S114" i="3"/>
  <c r="R114" i="3"/>
  <c r="N114" i="3"/>
  <c r="J114" i="3"/>
  <c r="F114" i="3"/>
  <c r="O114" i="3"/>
  <c r="K114" i="3"/>
  <c r="G114" i="3"/>
  <c r="R59" i="3"/>
  <c r="N59" i="3"/>
  <c r="J59" i="3"/>
  <c r="F59" i="3"/>
  <c r="P59" i="3"/>
  <c r="L59" i="3"/>
  <c r="H59" i="3"/>
  <c r="D59" i="3"/>
  <c r="S59" i="3"/>
  <c r="O59" i="3"/>
  <c r="K59" i="3"/>
  <c r="G59" i="3"/>
  <c r="Q59" i="3"/>
  <c r="M59" i="3"/>
  <c r="I59" i="3"/>
  <c r="E59" i="3"/>
</calcChain>
</file>

<file path=xl/sharedStrings.xml><?xml version="1.0" encoding="utf-8"?>
<sst xmlns="http://schemas.openxmlformats.org/spreadsheetml/2006/main" count="721" uniqueCount="121">
  <si>
    <t>Credits</t>
  </si>
  <si>
    <t>Units</t>
  </si>
  <si>
    <t>Q1</t>
  </si>
  <si>
    <t>Q2</t>
  </si>
  <si>
    <t>Q3</t>
  </si>
  <si>
    <t>Q4</t>
  </si>
  <si>
    <t>Bio-CNG</t>
  </si>
  <si>
    <t>MT</t>
  </si>
  <si>
    <t>Biodiesel</t>
  </si>
  <si>
    <t>Bio-LNG</t>
  </si>
  <si>
    <t>CARBOB</t>
  </si>
  <si>
    <t>CNG</t>
  </si>
  <si>
    <t>Diesel</t>
  </si>
  <si>
    <t>Electricity</t>
  </si>
  <si>
    <t>ETH &lt;70</t>
  </si>
  <si>
    <t>ETH &gt;90</t>
  </si>
  <si>
    <t>ETH 70-75</t>
  </si>
  <si>
    <t>ETH 75-80</t>
  </si>
  <si>
    <t>ETH 80-85</t>
  </si>
  <si>
    <t>ETH 85-90</t>
  </si>
  <si>
    <t>LNG</t>
  </si>
  <si>
    <t>Renewable Diesel</t>
  </si>
  <si>
    <t>Total</t>
  </si>
  <si>
    <t>Natural Gas</t>
  </si>
  <si>
    <t>Biomethane</t>
  </si>
  <si>
    <t>Rolling Average</t>
  </si>
  <si>
    <t>GRAPH FORMAT</t>
  </si>
  <si>
    <t>ETH(CI&gt;90)</t>
  </si>
  <si>
    <t>ETH(85&lt;CI&lt;90</t>
  </si>
  <si>
    <t>ETH(80&lt;CI&lt;85)</t>
  </si>
  <si>
    <t>ETH(75&lt;CI&lt;80)</t>
  </si>
  <si>
    <t>ETH(70&lt;CI&lt;75)</t>
  </si>
  <si>
    <t>ETH(CI&lt;70)</t>
  </si>
  <si>
    <t>Deficits</t>
  </si>
  <si>
    <t>Total Volume</t>
  </si>
  <si>
    <t>Unit</t>
  </si>
  <si>
    <t>dge</t>
  </si>
  <si>
    <t>gal</t>
  </si>
  <si>
    <t>gge</t>
  </si>
  <si>
    <t>Ethanol CI Avg</t>
  </si>
  <si>
    <t>Ethanol</t>
  </si>
  <si>
    <t>Biodiesel CI Avg</t>
  </si>
  <si>
    <t>Renewable Diesel CI Avg</t>
  </si>
  <si>
    <t>Sorghum Ethanol</t>
  </si>
  <si>
    <t>RNWD - Other</t>
  </si>
  <si>
    <t>RNWD - UCO</t>
  </si>
  <si>
    <t>RNWD - Fish Oil</t>
  </si>
  <si>
    <t>RNWD - Tallow</t>
  </si>
  <si>
    <t>R-LNG</t>
  </si>
  <si>
    <t>R-CNG</t>
  </si>
  <si>
    <t>Corn Ethanol</t>
  </si>
  <si>
    <t>Cane Ethanol</t>
  </si>
  <si>
    <t>BD-UCO</t>
  </si>
  <si>
    <t>BD-Tallow</t>
  </si>
  <si>
    <t>BD-Soy</t>
  </si>
  <si>
    <t>BD-Corn Oil</t>
  </si>
  <si>
    <t>BD-Canola</t>
  </si>
  <si>
    <t>Q1 - Q4 2011</t>
  </si>
  <si>
    <t>Q2 2011 - Q1 2012</t>
  </si>
  <si>
    <t>Q3 2011 - Q2 2012</t>
  </si>
  <si>
    <t>Q4 2011 - Q3 2012</t>
  </si>
  <si>
    <t>Q1 - Q4 2012</t>
  </si>
  <si>
    <t>Q2 2012 - Q1 2013</t>
  </si>
  <si>
    <t>Q3 2012 - Q2 2013</t>
  </si>
  <si>
    <t>Q4 2012 - Q3 2013</t>
  </si>
  <si>
    <t>Q1 - Q4 2013</t>
  </si>
  <si>
    <t>Q2 2013 -Q1 2014</t>
  </si>
  <si>
    <t>Q3 2013 - Q2 2014</t>
  </si>
  <si>
    <t>Q4 2013 - Q3 2014</t>
  </si>
  <si>
    <t>Q1 - Q4 2014</t>
  </si>
  <si>
    <t>Q2 2014 -Q1 2015</t>
  </si>
  <si>
    <t>Q3 2014 -Q2 2015</t>
  </si>
  <si>
    <t>Q4 2014 - Q3 2015</t>
  </si>
  <si>
    <t>Q1 2015 - Q4 2015</t>
  </si>
  <si>
    <t>Other (CARBOB, ULSD, H2)</t>
  </si>
  <si>
    <t>Q1 2011</t>
  </si>
  <si>
    <t>Q1 2012</t>
  </si>
  <si>
    <t>Q1 2013</t>
  </si>
  <si>
    <t>Q1 2014</t>
  </si>
  <si>
    <t>Q1 2015</t>
  </si>
  <si>
    <t xml:space="preserve"> </t>
  </si>
  <si>
    <t>Molasses Ethanol</t>
  </si>
  <si>
    <t>Sorghum Corn Ethanol</t>
  </si>
  <si>
    <t>Sorghum Corn Wheat Ethanol</t>
  </si>
  <si>
    <t>Waste Beverage Ethanol</t>
  </si>
  <si>
    <t>Rolling Bank</t>
  </si>
  <si>
    <t>Q1 - Q4 2015</t>
  </si>
  <si>
    <t>Hydrogen</t>
  </si>
  <si>
    <t>Initial Compliance Curve (Pre Litigation)</t>
  </si>
  <si>
    <t>Historic Compliance Curve</t>
  </si>
  <si>
    <t>New Compliance Curve</t>
  </si>
  <si>
    <t>VOLUMES</t>
  </si>
  <si>
    <t>in GGE or DGE</t>
  </si>
  <si>
    <t>Aggregated Categories</t>
  </si>
  <si>
    <t>GGE</t>
  </si>
  <si>
    <t>gal EtOH</t>
  </si>
  <si>
    <t>gal BD</t>
  </si>
  <si>
    <t>DGE</t>
  </si>
  <si>
    <t>gal RD</t>
  </si>
  <si>
    <t>gal BOB</t>
  </si>
  <si>
    <t>ULSD</t>
  </si>
  <si>
    <t xml:space="preserve"> 2015</t>
  </si>
  <si>
    <t>2015</t>
  </si>
  <si>
    <t>CREDITS</t>
  </si>
  <si>
    <t>Diesel Substitutes as % of ULSD</t>
  </si>
  <si>
    <t xml:space="preserve">Annual Aggregated data for Volumes and Credits Bar Graph Figure </t>
  </si>
  <si>
    <t>2011-2014 Performance of the Low Carbon Fuel Standard</t>
  </si>
  <si>
    <t xml:space="preserve">Reported % CI Reduction </t>
  </si>
  <si>
    <t>q4</t>
  </si>
  <si>
    <t>Crop vs Residue Credits</t>
  </si>
  <si>
    <t>C</t>
  </si>
  <si>
    <t>R</t>
  </si>
  <si>
    <t>Crop based Fuels</t>
  </si>
  <si>
    <t>Cane - Ethanol</t>
  </si>
  <si>
    <t>Starch - Ethanol</t>
  </si>
  <si>
    <t>Oilseed Crop - Biodiesel</t>
  </si>
  <si>
    <t>Oilseed Crop - Renewable diesel</t>
  </si>
  <si>
    <t>Residue Based Fuels</t>
  </si>
  <si>
    <t>Residue - Ethanol</t>
  </si>
  <si>
    <t>Residue - Biodiesel</t>
  </si>
  <si>
    <t>Residue - Renewable Diesel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</si>
</sst>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1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[Color10][&gt;78.4]0.0;[Red][&lt;22]0.0;0.0"/>
    <numFmt numFmtId="167" formatCode="[Color10][&gt;19.7]0.0;[Red][&lt;2.9]0.0;0.0"/>
    <numFmt numFmtId="168" formatCode="_-* #,##0_-;\-* #,##0_-;_-* &quot;-&quot;_-;_-@_-"/>
    <numFmt numFmtId="169" formatCode="[Color10][&gt;32.1]0.0;[Red][&lt;9.5]0.0;0.0"/>
    <numFmt numFmtId="170" formatCode="0.0_)"/>
    <numFmt numFmtId="171" formatCode="[Red][&gt;2.2]0.0;[Color10][&lt;0.42]0.0;0.0"/>
    <numFmt numFmtId="172" formatCode="[Red][&gt;4.2]0.0;[Color10][&lt;0]0.0;0.0"/>
    <numFmt numFmtId="173" formatCode="[Red][&gt;2.8]0.0;[Color10][&lt;0.47]0.0;0.0"/>
    <numFmt numFmtId="174" formatCode="[Red][&gt;4]0.0;[Color10][&lt;0]0.0;0.0"/>
    <numFmt numFmtId="175" formatCode="0.000_)"/>
    <numFmt numFmtId="176" formatCode="_(* #,##0.0_);_(* \(#,##0.0\);_(* &quot;-&quot;_);_(@_)"/>
    <numFmt numFmtId="177" formatCode="_(* #,##0.00_);_(* \(#,##0.00\);_(* &quot;0.00&quot;_);_(@_)"/>
    <numFmt numFmtId="178" formatCode="_(* #,##0.0_);_(* \(#,##0.0\);_(* &quot;&quot;??_);_(@_)"/>
    <numFmt numFmtId="179" formatCode="#,##0.0_);\(#,##0.0\)"/>
    <numFmt numFmtId="180" formatCode="[Red][&gt;1]0.0%;[Color10][&lt;0.85]0.0%;0.0%"/>
    <numFmt numFmtId="181" formatCode="[Red][&gt;1.01]0.0%;[Color10][&lt;0.99]0.0%;0.0%"/>
    <numFmt numFmtId="182" formatCode="[Color10][&gt;6]0.0;[Red][&lt;2]0.0;0.0"/>
    <numFmt numFmtId="183" formatCode="[Red][&gt;25]0.0_);[Color10][&lt;7]0.0_);0.0_)"/>
    <numFmt numFmtId="184" formatCode="[Red][&gt;50]0.0_);[Color10][&lt;20]0.0_);0.0_)"/>
    <numFmt numFmtId="185" formatCode="_-&quot;£&quot;* #,##0.00_-;\-&quot;£&quot;* #,##0.00_-;_-&quot;£&quot;* &quot;-&quot;??_-;_-@_-"/>
    <numFmt numFmtId="186" formatCode="dd\-mmm\-yy_)"/>
    <numFmt numFmtId="187" formatCode="#,##0_);\(#,##0_);&quot;&quot;"/>
    <numFmt numFmtId="188" formatCode="_(* #,##0.0_);_(* \(#,##0.0\);_(* &quot;0&quot;_);_(@_)"/>
    <numFmt numFmtId="189" formatCode="#,##0.0"/>
    <numFmt numFmtId="190" formatCode="_(* #,##0_);_(* \(#,##0\);_(* &quot;&quot;_);_(@_)"/>
    <numFmt numFmtId="191" formatCode="[Color10][&gt;66.2]0.0;[Red][&lt;13.2]0.0;0.0"/>
    <numFmt numFmtId="192" formatCode="[Color10][&gt;100]0.0_);[Red][&lt;-50]0.0_);0.0_)"/>
    <numFmt numFmtId="193" formatCode="[Red][&gt;1.04]0.0%;[Color10][&lt;0.98]0.0%;0.0%"/>
    <numFmt numFmtId="194" formatCode="[Red][&gt;4]0.0_);[Color10][&lt;1]0.0_);0.0_)"/>
    <numFmt numFmtId="195" formatCode="[Color10][&gt;22.9]0.0;[Red][&lt;3.7]0.0;0.0"/>
    <numFmt numFmtId="196" formatCode="[Color10][&gt;52.4]0.0;[Red][&lt;11.5]0.0;0.0"/>
    <numFmt numFmtId="197" formatCode="[Color10][&gt;31.1]0.0;[Red][&lt;3.1]0.0;0.0"/>
    <numFmt numFmtId="198" formatCode="[Color10][&gt;34.1]0.0;[Red][&lt;1.8]0.0;0.0"/>
    <numFmt numFmtId="199" formatCode="#,##0\ &quot;F&quot;;[Red]\-#,##0\ &quot;F&quot;"/>
    <numFmt numFmtId="200" formatCode="#,##0.00\ &quot;F&quot;;[Red]\-#,##0.00\ &quot;F&quot;"/>
    <numFmt numFmtId="201" formatCode="[Red][&gt;0.95]0.0%;[Color10][&lt;0.93]0.0%;0.0%"/>
    <numFmt numFmtId="202" formatCode="_(* #,##0.00_);_(* \(#,##0.00\);_(* &quot;&quot;_);_(@_)"/>
    <numFmt numFmtId="203" formatCode="0.00_)"/>
    <numFmt numFmtId="204" formatCode="_(* #,##0.0_);_(* \(#,##0.0\);_(* &quot;&quot;_);_(@_)"/>
    <numFmt numFmtId="205" formatCode="&quot;$&quot;\ #,###,###,##0_);\(&quot;$&quot;\ #,###,###,##0\)_);&quot;&quot;_)"/>
    <numFmt numFmtId="206" formatCode="&quot;$&quot;\ #,###,##0.00_);\(&quot;$&quot;\ #,###,##0.00\)_);&quot;&quot;_)"/>
    <numFmt numFmtId="207" formatCode="#,###,###,##0_);\(#,###,###,##0\)_);&quot;&quot;_)"/>
    <numFmt numFmtId="208" formatCode="#,###,##0.0_);\(#,###,##0.0\);&quot;&quot;_)"/>
    <numFmt numFmtId="209" formatCode="#,###,##0.00_);\-#,###,##0.00_);&quot;&quot;_)"/>
    <numFmt numFmtId="210" formatCode="#,###,##0.000_);\-#,###,##0.000_);&quot;&quot;_)"/>
    <numFmt numFmtId="211" formatCode="#,###,###,##0_);\(#,###,###,##0\);&quot;&quot;_)"/>
    <numFmt numFmtId="212" formatCode="0_)"/>
    <numFmt numFmtId="213" formatCode="#,###,##0_);\-#,###,##0_)"/>
    <numFmt numFmtId="214" formatCode="#,###,##0.0_);\-#,###,##0.0_)"/>
    <numFmt numFmtId="215" formatCode="#,###,###,##0_);\-#,###,###,##0_)"/>
    <numFmt numFmtId="216" formatCode="&quot;$&quot;\ #,###,##0_);\(&quot;$&quot;\ #,###,##0\)_)"/>
    <numFmt numFmtId="217" formatCode="&quot;$&quot;\ #,###,##0.00_);\(&quot;$&quot;\ #,###,##0.00\)_)"/>
    <numFmt numFmtId="218" formatCode="#,###,##0.0_);\(#,###,##0.0\)"/>
    <numFmt numFmtId="219" formatCode="#,###,###,##0_);\(#,###,###,##0\)_)"/>
    <numFmt numFmtId="220" formatCode="#,###,##0.00_);\-#,###,##0.00_)"/>
    <numFmt numFmtId="221" formatCode="#,###,##0.000_)"/>
    <numFmt numFmtId="222" formatCode="[Red][&gt;1.07]0.0%;[Color10][&lt;0.99]0.0%;0.0%"/>
    <numFmt numFmtId="223" formatCode="[Red][&gt;4.9]0.0_);[Color10][&lt;2]0.0_);0.0_)"/>
    <numFmt numFmtId="224" formatCode="[Red][&gt;0.93]0.000_);[Color10][&lt;0.89]0.000_);0.000_)"/>
    <numFmt numFmtId="225" formatCode="[Red][&gt;4]0.0_);[Color10][&lt;0]0.0_);0.0_)"/>
    <numFmt numFmtId="226" formatCode="[Red][&gt;8]0.0_);[Color10][&lt;0]0.0_);0.0_)"/>
    <numFmt numFmtId="227" formatCode="[Red][&gt;3]0.0_);[Color10][&lt;0]0.0_);0.0_)"/>
    <numFmt numFmtId="228" formatCode="[Red][&gt;2.5]0.0_);[Color10][&lt;0.5]0.0_);0.0_)"/>
    <numFmt numFmtId="229" formatCode="[Red][&gt;600]0.0_);[Color10][&lt;400]0.0_);0.0_)"/>
    <numFmt numFmtId="230" formatCode="[Color10][&gt;101.1]0.0;[Red][&lt;15.8]0.0;0.0"/>
    <numFmt numFmtId="231" formatCode="[Red][&gt;70]0.0_);[Color10][&lt;32]0.0_);0.0_)"/>
    <numFmt numFmtId="232" formatCode="[Red][&gt;25]0.0_);[Color10][&lt;3]0.0_);0.0_)"/>
    <numFmt numFmtId="233" formatCode="_(* 0.000E+0_);_(* \-0.000E+0;_(* &quot;&quot;_);_(@_)"/>
    <numFmt numFmtId="234" formatCode="General_)"/>
    <numFmt numFmtId="235" formatCode="#####0.00"/>
    <numFmt numFmtId="236" formatCode="&quot;$&quot;#,###,##0_)"/>
    <numFmt numFmtId="237" formatCode="#,###,###,##0_)"/>
    <numFmt numFmtId="238" formatCode="#,###,##0_)"/>
    <numFmt numFmtId="239" formatCode="#,###,##0.0_)"/>
    <numFmt numFmtId="240" formatCode="#,###,##0.00_);\(#,###,##0.00\)_)"/>
    <numFmt numFmtId="241" formatCode="#,###,##0.0000_)"/>
    <numFmt numFmtId="242" formatCode="#,###,##0.0_);\-#,###,##0.0_);0.0_)"/>
    <numFmt numFmtId="243" formatCode="##0.0"/>
    <numFmt numFmtId="244" formatCode="_(* #,##0.0_);_(* \(#,##0.0\);_(* &quot;0.0&quot;_);_(@_)"/>
    <numFmt numFmtId="245" formatCode="_(* #,##0.000_);_(* \(#,##0.000\);_(* &quot;-&quot;??_);_(@_)"/>
    <numFmt numFmtId="246" formatCode="0.000"/>
    <numFmt numFmtId="247" formatCode="[Red][&gt;0.99]0.0%;[Color10][&lt;0.975]0.0%;0.0%"/>
  </numFmts>
  <fonts count="88">
    <font>
      <sz val="10"/>
      <name val="Arial"/>
    </font>
    <font>
      <b/>
      <u/>
      <sz val="14"/>
      <color indexed="8"/>
      <name val="Arial"/>
      <family val="2"/>
    </font>
    <font>
      <b/>
      <u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11"/>
      <name val="Calibri"/>
      <family val="2"/>
    </font>
    <font>
      <sz val="10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name val="Arial"/>
      <family val="2"/>
    </font>
    <font>
      <b/>
      <u/>
      <sz val="14"/>
      <color rgb="FF000000"/>
      <name val="Calibri"/>
      <family val="2"/>
    </font>
    <font>
      <b/>
      <u/>
      <sz val="16"/>
      <color rgb="FFFF0000"/>
      <name val="Arial"/>
      <family val="2"/>
    </font>
    <font>
      <b/>
      <u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Courier"/>
      <family val="3"/>
    </font>
    <font>
      <sz val="11"/>
      <color indexed="14"/>
      <name val="Calibri"/>
      <family val="2"/>
    </font>
    <font>
      <sz val="11"/>
      <color indexed="20"/>
      <name val="Calibri"/>
      <family val="2"/>
    </font>
    <font>
      <b/>
      <sz val="10"/>
      <color indexed="12"/>
      <name val="Courier"/>
      <family val="3"/>
    </font>
    <font>
      <b/>
      <sz val="11"/>
      <color indexed="52"/>
      <name val="Calibri"/>
      <family val="2"/>
    </font>
    <font>
      <b/>
      <sz val="11"/>
      <color rgb="FFFA7D00"/>
      <name val="Calibri"/>
      <family val="2"/>
      <scheme val="minor"/>
    </font>
    <font>
      <sz val="10"/>
      <name val="MS Sans Serif"/>
      <family val="2"/>
    </font>
    <font>
      <b/>
      <sz val="8"/>
      <name val="Arial"/>
      <family val="2"/>
    </font>
    <font>
      <b/>
      <sz val="11"/>
      <color indexed="9"/>
      <name val="Calibri"/>
      <family val="2"/>
    </font>
    <font>
      <sz val="11"/>
      <name val="Tms Rmn"/>
    </font>
    <font>
      <sz val="12"/>
      <color theme="1"/>
      <name val="Calibri"/>
      <family val="2"/>
      <scheme val="minor"/>
    </font>
    <font>
      <sz val="12"/>
      <name val="Arial"/>
      <family val="2"/>
    </font>
    <font>
      <sz val="10"/>
      <color indexed="50"/>
      <name val="Arial"/>
      <family val="2"/>
    </font>
    <font>
      <sz val="10"/>
      <name val="Helv"/>
    </font>
    <font>
      <sz val="10"/>
      <color indexed="8"/>
      <name val="Courier"/>
      <family val="3"/>
    </font>
    <font>
      <sz val="10"/>
      <name val="Courier"/>
      <family val="3"/>
    </font>
    <font>
      <sz val="10"/>
      <color indexed="12"/>
      <name val="Arial"/>
      <family val="2"/>
    </font>
    <font>
      <sz val="10"/>
      <color indexed="10"/>
      <name val="Arial"/>
      <family val="2"/>
    </font>
    <font>
      <i/>
      <sz val="11"/>
      <color indexed="23"/>
      <name val="Calibri"/>
      <family val="2"/>
    </font>
    <font>
      <sz val="8"/>
      <name val="Helv"/>
    </font>
    <font>
      <sz val="11"/>
      <color indexed="17"/>
      <name val="Calibri"/>
      <family val="2"/>
    </font>
    <font>
      <sz val="11"/>
      <color rgb="FF006100"/>
      <name val="Calibri"/>
      <family val="2"/>
      <scheme val="minor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0"/>
      <color indexed="9"/>
      <name val="Arial"/>
      <family val="2"/>
    </font>
    <font>
      <b/>
      <u/>
      <sz val="10"/>
      <color indexed="9"/>
      <name val="Arial"/>
      <family val="2"/>
    </font>
    <font>
      <u/>
      <sz val="10"/>
      <color theme="10"/>
      <name val="Calibri"/>
      <family val="2"/>
    </font>
    <font>
      <u/>
      <sz val="7.5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name val="Times New Roman"/>
      <family val="1"/>
    </font>
    <font>
      <sz val="11"/>
      <color indexed="60"/>
      <name val="Calibri"/>
      <family val="2"/>
    </font>
    <font>
      <sz val="11"/>
      <color rgb="FF9C6500"/>
      <name val="Calibri"/>
      <family val="2"/>
      <scheme val="minor"/>
    </font>
    <font>
      <b/>
      <i/>
      <sz val="16"/>
      <name val="Helv"/>
    </font>
    <font>
      <sz val="10"/>
      <name val="Verdana"/>
      <family val="2"/>
    </font>
    <font>
      <sz val="10"/>
      <color theme="1"/>
      <name val="Calibri"/>
      <family val="2"/>
      <scheme val="minor"/>
    </font>
    <font>
      <sz val="10"/>
      <name val="Arial MT"/>
    </font>
    <font>
      <b/>
      <sz val="11"/>
      <color indexed="63"/>
      <name val="Calibri"/>
      <family val="2"/>
    </font>
    <font>
      <sz val="10"/>
      <name val="Helv"/>
      <family val="2"/>
    </font>
    <font>
      <sz val="14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2"/>
      <color indexed="14"/>
      <name val="MS Sans Serif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39"/>
      <name val="Arial"/>
      <family val="2"/>
    </font>
    <font>
      <sz val="10"/>
      <color indexed="14"/>
      <name val="Arial"/>
      <family val="2"/>
    </font>
    <font>
      <sz val="10"/>
      <color indexed="33"/>
      <name val="Arial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2"/>
      <color indexed="10"/>
      <name val="Arial"/>
      <family val="2"/>
    </font>
    <font>
      <sz val="11"/>
      <color indexed="12"/>
      <name val="Arial"/>
      <family val="2"/>
    </font>
    <font>
      <sz val="9"/>
      <color indexed="12"/>
      <name val="Arial"/>
      <family val="2"/>
    </font>
    <font>
      <sz val="8"/>
      <color indexed="10"/>
      <name val="Arial"/>
      <family val="2"/>
    </font>
    <font>
      <sz val="7"/>
      <color indexed="12"/>
      <name val="Arial"/>
      <family val="2"/>
    </font>
    <font>
      <sz val="6"/>
      <color indexed="10"/>
      <name val="Arial"/>
      <family val="2"/>
    </font>
    <font>
      <sz val="5"/>
      <color indexed="12"/>
      <name val="Arial"/>
      <family val="2"/>
    </font>
    <font>
      <sz val="5"/>
      <color indexed="10"/>
      <name val="Arial"/>
      <family val="2"/>
    </font>
    <font>
      <b/>
      <strike/>
      <sz val="16"/>
      <color indexed="10"/>
      <name val="Arial"/>
      <family val="2"/>
    </font>
    <font>
      <sz val="10"/>
      <color rgb="FFC00000"/>
      <name val="Helvetica"/>
    </font>
    <font>
      <sz val="10"/>
      <color indexed="8"/>
      <name val="Times New Roman"/>
      <family val="1"/>
    </font>
    <font>
      <sz val="11"/>
      <color indexed="10"/>
      <name val="Calibri"/>
      <family val="2"/>
    </font>
  </fonts>
  <fills count="43">
    <fill>
      <patternFill patternType="none"/>
    </fill>
    <fill>
      <patternFill patternType="gray125"/>
    </fill>
    <fill>
      <patternFill patternType="solid">
        <fgColor indexed="10"/>
        <bgColor indexed="0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</patternFill>
    </fill>
    <fill>
      <patternFill patternType="solid">
        <fgColor indexed="10"/>
        <bgColor indexed="64"/>
      </patternFill>
    </fill>
  </fills>
  <borders count="40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64"/>
      </right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ck">
        <color indexed="50"/>
      </left>
      <right style="thick">
        <color indexed="50"/>
      </right>
      <top style="thick">
        <color indexed="50"/>
      </top>
      <bottom style="thick">
        <color indexed="5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/>
      <bottom/>
      <diagonal/>
    </border>
  </borders>
  <cellStyleXfs count="622">
    <xf numFmtId="0" fontId="0" fillId="0" borderId="0"/>
    <xf numFmtId="0" fontId="6" fillId="0" borderId="0"/>
    <xf numFmtId="43" fontId="7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9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1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17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1" borderId="0" applyNumberFormat="0" applyBorder="0" applyAlignment="0" applyProtection="0"/>
    <xf numFmtId="0" fontId="18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7" borderId="0" applyNumberFormat="0" applyBorder="0" applyAlignment="0" applyProtection="0"/>
    <xf numFmtId="0" fontId="19" fillId="25" borderId="0" applyNumberFormat="0" applyBorder="0" applyAlignment="0" applyProtection="0"/>
    <xf numFmtId="0" fontId="19" fillId="23" borderId="0" applyNumberFormat="0" applyBorder="0" applyAlignment="0" applyProtection="0"/>
    <xf numFmtId="0" fontId="19" fillId="11" borderId="0" applyNumberFormat="0" applyBorder="0" applyAlignment="0" applyProtection="0"/>
    <xf numFmtId="0" fontId="19" fillId="26" borderId="0" applyNumberFormat="0" applyBorder="0" applyAlignment="0" applyProtection="0"/>
    <xf numFmtId="0" fontId="19" fillId="23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28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25" borderId="0" applyNumberFormat="0" applyBorder="0" applyAlignment="0" applyProtection="0"/>
    <xf numFmtId="0" fontId="19" fillId="23" borderId="0" applyNumberFormat="0" applyBorder="0" applyAlignment="0" applyProtection="0"/>
    <xf numFmtId="0" fontId="19" fillId="32" borderId="0" applyNumberFormat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0" fontId="21" fillId="12" borderId="0" applyNumberFormat="0" applyBorder="0" applyAlignment="0" applyProtection="0"/>
    <xf numFmtId="0" fontId="22" fillId="12" borderId="0" applyNumberFormat="0" applyBorder="0" applyAlignment="0" applyProtection="0"/>
    <xf numFmtId="167" fontId="23" fillId="0" borderId="0" applyFont="0" applyFill="0" applyBorder="0" applyAlignment="0" applyProtection="0">
      <protection locked="0"/>
    </xf>
    <xf numFmtId="167" fontId="23" fillId="0" borderId="0" applyFont="0" applyFill="0" applyBorder="0" applyAlignment="0" applyProtection="0">
      <protection locked="0"/>
    </xf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24" fillId="17" borderId="20" applyNumberFormat="0" applyAlignment="0" applyProtection="0"/>
    <xf numFmtId="0" fontId="24" fillId="9" borderId="20" applyNumberFormat="0" applyAlignment="0" applyProtection="0"/>
    <xf numFmtId="0" fontId="24" fillId="9" borderId="20" applyNumberFormat="0" applyAlignment="0" applyProtection="0"/>
    <xf numFmtId="0" fontId="24" fillId="9" borderId="20" applyNumberFormat="0" applyAlignment="0" applyProtection="0"/>
    <xf numFmtId="0" fontId="24" fillId="9" borderId="20" applyNumberFormat="0" applyAlignment="0" applyProtection="0"/>
    <xf numFmtId="0" fontId="24" fillId="9" borderId="20" applyNumberFormat="0" applyAlignment="0" applyProtection="0"/>
    <xf numFmtId="0" fontId="24" fillId="9" borderId="20" applyNumberFormat="0" applyAlignment="0" applyProtection="0"/>
    <xf numFmtId="0" fontId="24" fillId="9" borderId="20" applyNumberFormat="0" applyAlignment="0" applyProtection="0"/>
    <xf numFmtId="0" fontId="24" fillId="9" borderId="20" applyNumberFormat="0" applyAlignment="0" applyProtection="0"/>
    <xf numFmtId="0" fontId="24" fillId="9" borderId="20" applyNumberFormat="0" applyAlignment="0" applyProtection="0"/>
    <xf numFmtId="0" fontId="24" fillId="9" borderId="20" applyNumberFormat="0" applyAlignment="0" applyProtection="0"/>
    <xf numFmtId="0" fontId="24" fillId="9" borderId="20" applyNumberFormat="0" applyAlignment="0" applyProtection="0"/>
    <xf numFmtId="0" fontId="24" fillId="9" borderId="20" applyNumberFormat="0" applyAlignment="0" applyProtection="0"/>
    <xf numFmtId="0" fontId="24" fillId="9" borderId="20" applyNumberFormat="0" applyAlignment="0" applyProtection="0"/>
    <xf numFmtId="0" fontId="24" fillId="9" borderId="20" applyNumberFormat="0" applyAlignment="0" applyProtection="0"/>
    <xf numFmtId="0" fontId="24" fillId="9" borderId="20" applyNumberFormat="0" applyAlignment="0" applyProtection="0"/>
    <xf numFmtId="0" fontId="24" fillId="17" borderId="20" applyNumberFormat="0" applyAlignment="0" applyProtection="0"/>
    <xf numFmtId="0" fontId="24" fillId="17" borderId="20" applyNumberFormat="0" applyAlignment="0" applyProtection="0"/>
    <xf numFmtId="0" fontId="24" fillId="17" borderId="20" applyNumberFormat="0" applyAlignment="0" applyProtection="0"/>
    <xf numFmtId="0" fontId="24" fillId="17" borderId="20" applyNumberFormat="0" applyAlignment="0" applyProtection="0"/>
    <xf numFmtId="0" fontId="25" fillId="6" borderId="15" applyNumberFormat="0" applyAlignment="0" applyProtection="0"/>
    <xf numFmtId="0" fontId="24" fillId="17" borderId="20" applyNumberFormat="0" applyAlignment="0" applyProtection="0"/>
    <xf numFmtId="0" fontId="24" fillId="17" borderId="20" applyNumberFormat="0" applyAlignment="0" applyProtection="0"/>
    <xf numFmtId="0" fontId="24" fillId="17" borderId="20" applyNumberFormat="0" applyAlignment="0" applyProtection="0"/>
    <xf numFmtId="0" fontId="24" fillId="17" borderId="20" applyNumberFormat="0" applyAlignment="0" applyProtection="0"/>
    <xf numFmtId="0" fontId="24" fillId="17" borderId="20" applyNumberFormat="0" applyAlignment="0" applyProtection="0"/>
    <xf numFmtId="0" fontId="24" fillId="17" borderId="20" applyNumberFormat="0" applyAlignment="0" applyProtection="0"/>
    <xf numFmtId="0" fontId="24" fillId="17" borderId="20" applyNumberFormat="0" applyAlignment="0" applyProtection="0"/>
    <xf numFmtId="0" fontId="24" fillId="17" borderId="20" applyNumberFormat="0" applyAlignment="0" applyProtection="0"/>
    <xf numFmtId="0" fontId="24" fillId="17" borderId="20" applyNumberFormat="0" applyAlignment="0" applyProtection="0"/>
    <xf numFmtId="0" fontId="24" fillId="17" borderId="20" applyNumberFormat="0" applyAlignment="0" applyProtection="0"/>
    <xf numFmtId="0" fontId="24" fillId="17" borderId="20" applyNumberFormat="0" applyAlignment="0" applyProtection="0"/>
    <xf numFmtId="0" fontId="24" fillId="17" borderId="20" applyNumberFormat="0" applyAlignment="0" applyProtection="0"/>
    <xf numFmtId="0" fontId="24" fillId="17" borderId="20" applyNumberFormat="0" applyAlignment="0" applyProtection="0"/>
    <xf numFmtId="0" fontId="24" fillId="17" borderId="20" applyNumberFormat="0" applyAlignment="0" applyProtection="0"/>
    <xf numFmtId="0" fontId="24" fillId="17" borderId="20" applyNumberFormat="0" applyAlignment="0" applyProtection="0"/>
    <xf numFmtId="0" fontId="24" fillId="17" borderId="20" applyNumberFormat="0" applyAlignment="0" applyProtection="0"/>
    <xf numFmtId="0" fontId="24" fillId="17" borderId="20" applyNumberFormat="0" applyAlignment="0" applyProtection="0"/>
    <xf numFmtId="0" fontId="24" fillId="17" borderId="20" applyNumberFormat="0" applyAlignment="0" applyProtection="0"/>
    <xf numFmtId="0" fontId="24" fillId="17" borderId="20" applyNumberFormat="0" applyAlignment="0" applyProtection="0"/>
    <xf numFmtId="0" fontId="24" fillId="17" borderId="20" applyNumberFormat="0" applyAlignment="0" applyProtection="0"/>
    <xf numFmtId="0" fontId="24" fillId="17" borderId="20" applyNumberFormat="0" applyAlignment="0" applyProtection="0"/>
    <xf numFmtId="169" fontId="23" fillId="0" borderId="21" applyFont="0" applyFill="0" applyBorder="0" applyAlignment="0" applyProtection="0">
      <protection locked="0"/>
    </xf>
    <xf numFmtId="169" fontId="23" fillId="0" borderId="21" applyFont="0" applyFill="0" applyBorder="0" applyAlignment="0" applyProtection="0">
      <protection locked="0"/>
    </xf>
    <xf numFmtId="170" fontId="23" fillId="0" borderId="21" applyFont="0" applyFill="0" applyBorder="0" applyAlignment="0" applyProtection="0">
      <protection locked="0"/>
    </xf>
    <xf numFmtId="170" fontId="23" fillId="0" borderId="21" applyFont="0" applyFill="0" applyBorder="0" applyAlignment="0" applyProtection="0">
      <protection locked="0"/>
    </xf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3" fillId="0" borderId="21" applyFont="0" applyFill="0" applyBorder="0" applyAlignment="0" applyProtection="0">
      <protection locked="0"/>
    </xf>
    <xf numFmtId="170" fontId="23" fillId="0" borderId="21" applyFont="0" applyFill="0" applyBorder="0" applyAlignment="0" applyProtection="0">
      <protection locked="0"/>
    </xf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174" fontId="26" fillId="0" borderId="0" applyFont="0" applyFill="0" applyBorder="0" applyAlignment="0" applyProtection="0"/>
    <xf numFmtId="174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0" fontId="27" fillId="0" borderId="0" applyNumberFormat="0" applyFont="0" applyFill="0" applyBorder="0" applyProtection="0">
      <alignment horizontal="centerContinuous"/>
    </xf>
    <xf numFmtId="0" fontId="28" fillId="33" borderId="22" applyNumberFormat="0" applyAlignment="0" applyProtection="0"/>
    <xf numFmtId="175" fontId="29" fillId="0" borderId="0"/>
    <xf numFmtId="175" fontId="29" fillId="0" borderId="0"/>
    <xf numFmtId="175" fontId="29" fillId="0" borderId="0"/>
    <xf numFmtId="175" fontId="29" fillId="0" borderId="0"/>
    <xf numFmtId="175" fontId="29" fillId="0" borderId="0"/>
    <xf numFmtId="175" fontId="29" fillId="0" borderId="0"/>
    <xf numFmtId="175" fontId="29" fillId="0" borderId="0"/>
    <xf numFmtId="175" fontId="29" fillId="0" borderId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76" fontId="6" fillId="0" borderId="0" applyFont="0" applyFill="0" applyBorder="0" applyAlignment="0">
      <protection hidden="1"/>
    </xf>
    <xf numFmtId="176" fontId="6" fillId="0" borderId="0" applyFont="0" applyFill="0" applyBorder="0" applyAlignment="0">
      <protection hidden="1"/>
    </xf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8" fontId="6" fillId="0" borderId="0"/>
    <xf numFmtId="178" fontId="6" fillId="0" borderId="0"/>
    <xf numFmtId="43" fontId="1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0" fillId="0" borderId="0" applyFont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0" fontId="32" fillId="34" borderId="6" applyNumberFormat="0">
      <alignment horizontal="left" vertical="top"/>
      <protection locked="0"/>
    </xf>
    <xf numFmtId="3" fontId="33" fillId="35" borderId="0" applyFont="0" applyBorder="0" applyAlignment="0" applyProtection="0"/>
    <xf numFmtId="179" fontId="33" fillId="36" borderId="0" applyFont="0" applyBorder="0" applyAlignment="0" applyProtection="0"/>
    <xf numFmtId="180" fontId="34" fillId="17" borderId="19" applyFont="0" applyFill="0" applyBorder="0" applyAlignment="0" applyProtection="0">
      <protection locked="0"/>
    </xf>
    <xf numFmtId="181" fontId="34" fillId="17" borderId="19" applyFont="0" applyFill="0" applyBorder="0" applyAlignment="0" applyProtection="0">
      <protection locked="0"/>
    </xf>
    <xf numFmtId="182" fontId="23" fillId="0" borderId="0" applyFont="0" applyFill="0" applyBorder="0" applyAlignment="0" applyProtection="0">
      <protection locked="0"/>
    </xf>
    <xf numFmtId="182" fontId="23" fillId="0" borderId="0" applyFont="0" applyFill="0" applyBorder="0" applyAlignment="0" applyProtection="0">
      <protection locked="0"/>
    </xf>
    <xf numFmtId="183" fontId="35" fillId="0" borderId="21" applyFont="0" applyFill="0" applyBorder="0" applyAlignment="0" applyProtection="0"/>
    <xf numFmtId="183" fontId="35" fillId="0" borderId="21" applyFont="0" applyFill="0" applyBorder="0" applyAlignment="0" applyProtection="0"/>
    <xf numFmtId="184" fontId="35" fillId="0" borderId="21" applyFont="0" applyFill="0" applyBorder="0" applyAlignment="0" applyProtection="0"/>
    <xf numFmtId="184" fontId="35" fillId="0" borderId="21" applyFont="0" applyFill="0" applyBorder="0" applyAlignment="0" applyProtection="0"/>
    <xf numFmtId="170" fontId="23" fillId="0" borderId="21" applyFont="0" applyFill="0" applyBorder="0" applyAlignment="0" applyProtection="0">
      <protection locked="0"/>
    </xf>
    <xf numFmtId="170" fontId="23" fillId="0" borderId="21" applyFont="0" applyFill="0" applyBorder="0" applyAlignment="0" applyProtection="0">
      <protection locked="0"/>
    </xf>
    <xf numFmtId="6" fontId="26" fillId="0" borderId="0" applyFont="0" applyFill="0" applyBorder="0" applyAlignment="0" applyProtection="0"/>
    <xf numFmtId="6" fontId="26" fillId="0" borderId="0" applyFont="0" applyFill="0" applyBorder="0" applyAlignment="0" applyProtection="0"/>
    <xf numFmtId="6" fontId="26" fillId="0" borderId="0" applyFont="0" applyFill="0" applyBorder="0" applyAlignment="0" applyProtection="0"/>
    <xf numFmtId="6" fontId="26" fillId="0" borderId="0" applyFont="0" applyFill="0" applyBorder="0" applyAlignment="0" applyProtection="0"/>
    <xf numFmtId="42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17" fillId="0" borderId="0" applyFont="0" applyFill="0" applyBorder="0" applyAlignment="0" applyProtection="0"/>
    <xf numFmtId="5" fontId="31" fillId="0" borderId="0" applyFill="0" applyBorder="0" applyAlignment="0" applyProtection="0"/>
    <xf numFmtId="5" fontId="31" fillId="0" borderId="0" applyFill="0" applyBorder="0" applyAlignment="0" applyProtection="0"/>
    <xf numFmtId="185" fontId="6" fillId="0" borderId="0" applyFont="0" applyFill="0" applyBorder="0" applyAlignment="0" applyProtection="0"/>
    <xf numFmtId="8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86" fontId="36" fillId="0" borderId="6">
      <alignment horizontal="center"/>
      <protection locked="0"/>
    </xf>
    <xf numFmtId="1" fontId="37" fillId="0" borderId="21"/>
    <xf numFmtId="49" fontId="36" fillId="37" borderId="6">
      <alignment vertical="top"/>
      <protection locked="0"/>
    </xf>
    <xf numFmtId="0" fontId="36" fillId="0" borderId="21"/>
    <xf numFmtId="187" fontId="37" fillId="0" borderId="0">
      <alignment horizontal="left"/>
    </xf>
    <xf numFmtId="188" fontId="36" fillId="0" borderId="23">
      <protection locked="0"/>
    </xf>
    <xf numFmtId="3" fontId="6" fillId="0" borderId="0" applyFont="0" applyFill="0" applyBorder="0" applyAlignment="0" applyProtection="0">
      <protection hidden="1"/>
    </xf>
    <xf numFmtId="165" fontId="33" fillId="0" borderId="0">
      <protection hidden="1"/>
    </xf>
    <xf numFmtId="189" fontId="33" fillId="0" borderId="0" applyFont="0" applyFill="0" applyBorder="0" applyAlignment="0" applyProtection="0"/>
    <xf numFmtId="43" fontId="6" fillId="0" borderId="0" applyFill="0" applyAlignment="0" applyProtection="0"/>
    <xf numFmtId="43" fontId="6" fillId="0" borderId="0" applyFill="0" applyAlignment="0" applyProtection="0"/>
    <xf numFmtId="190" fontId="6" fillId="0" borderId="0">
      <alignment horizontal="center"/>
      <protection hidden="1"/>
    </xf>
    <xf numFmtId="0" fontId="38" fillId="0" borderId="0" applyNumberFormat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0" fontId="39" fillId="0" borderId="0"/>
    <xf numFmtId="191" fontId="23" fillId="0" borderId="0" applyFont="0" applyFill="0" applyBorder="0" applyAlignment="0" applyProtection="0">
      <protection locked="0"/>
    </xf>
    <xf numFmtId="191" fontId="23" fillId="0" borderId="0" applyFont="0" applyFill="0" applyBorder="0" applyAlignment="0" applyProtection="0">
      <protection locked="0"/>
    </xf>
    <xf numFmtId="0" fontId="40" fillId="14" borderId="0" applyNumberFormat="0" applyBorder="0" applyAlignment="0" applyProtection="0"/>
    <xf numFmtId="0" fontId="41" fillId="3" borderId="0" applyNumberFormat="0" applyBorder="0" applyAlignment="0" applyProtection="0"/>
    <xf numFmtId="0" fontId="32" fillId="34" borderId="0">
      <protection hidden="1"/>
    </xf>
    <xf numFmtId="192" fontId="35" fillId="0" borderId="0" applyFont="0" applyFill="0" applyBorder="0" applyAlignment="0" applyProtection="0"/>
    <xf numFmtId="0" fontId="42" fillId="0" borderId="24" applyNumberFormat="0" applyAlignment="0" applyProtection="0">
      <alignment horizontal="left" vertical="center"/>
    </xf>
    <xf numFmtId="0" fontId="42" fillId="0" borderId="25">
      <alignment horizontal="left" vertical="center"/>
    </xf>
    <xf numFmtId="0" fontId="43" fillId="0" borderId="26" applyNumberFormat="0" applyFill="0" applyAlignment="0" applyProtection="0"/>
    <xf numFmtId="0" fontId="44" fillId="0" borderId="27" applyNumberFormat="0" applyFill="0" applyAlignment="0" applyProtection="0"/>
    <xf numFmtId="0" fontId="44" fillId="0" borderId="27" applyNumberFormat="0" applyFill="0" applyAlignment="0" applyProtection="0"/>
    <xf numFmtId="0" fontId="43" fillId="0" borderId="26" applyNumberFormat="0" applyFill="0" applyAlignment="0" applyProtection="0"/>
    <xf numFmtId="0" fontId="43" fillId="0" borderId="26" applyNumberFormat="0" applyFill="0" applyAlignment="0" applyProtection="0"/>
    <xf numFmtId="0" fontId="45" fillId="0" borderId="28" applyNumberFormat="0" applyFill="0" applyAlignment="0" applyProtection="0"/>
    <xf numFmtId="0" fontId="46" fillId="0" borderId="28" applyNumberFormat="0" applyFill="0" applyAlignment="0" applyProtection="0"/>
    <xf numFmtId="0" fontId="46" fillId="0" borderId="28" applyNumberFormat="0" applyFill="0" applyAlignment="0" applyProtection="0"/>
    <xf numFmtId="0" fontId="45" fillId="0" borderId="28" applyNumberFormat="0" applyFill="0" applyAlignment="0" applyProtection="0"/>
    <xf numFmtId="0" fontId="45" fillId="0" borderId="28" applyNumberFormat="0" applyFill="0" applyAlignment="0" applyProtection="0"/>
    <xf numFmtId="0" fontId="47" fillId="0" borderId="29" applyNumberFormat="0" applyFill="0" applyAlignment="0" applyProtection="0"/>
    <xf numFmtId="0" fontId="48" fillId="0" borderId="30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/>
    <xf numFmtId="0" fontId="50" fillId="38" borderId="0">
      <alignment horizontal="left" vertical="top"/>
    </xf>
    <xf numFmtId="193" fontId="35" fillId="0" borderId="0" applyFont="0" applyFill="0" applyBorder="0" applyAlignment="0" applyProtection="0"/>
    <xf numFmtId="194" fontId="35" fillId="0" borderId="21" applyFont="0" applyFill="0" applyBorder="0" applyAlignment="0" applyProtection="0"/>
    <xf numFmtId="194" fontId="35" fillId="0" borderId="21" applyFont="0" applyFill="0" applyBorder="0" applyAlignment="0" applyProtection="0"/>
    <xf numFmtId="195" fontId="23" fillId="0" borderId="0" applyFont="0" applyFill="0" applyBorder="0" applyAlignment="0" applyProtection="0">
      <protection locked="0"/>
    </xf>
    <xf numFmtId="195" fontId="23" fillId="0" borderId="0" applyFont="0" applyFill="0" applyBorder="0" applyAlignment="0" applyProtection="0"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53" fillId="11" borderId="20" applyNumberFormat="0" applyAlignment="0" applyProtection="0"/>
    <xf numFmtId="0" fontId="53" fillId="11" borderId="20" applyNumberFormat="0" applyAlignment="0" applyProtection="0"/>
    <xf numFmtId="0" fontId="53" fillId="11" borderId="20" applyNumberFormat="0" applyAlignment="0" applyProtection="0"/>
    <xf numFmtId="0" fontId="53" fillId="11" borderId="20" applyNumberFormat="0" applyAlignment="0" applyProtection="0"/>
    <xf numFmtId="0" fontId="53" fillId="11" borderId="20" applyNumberFormat="0" applyAlignment="0" applyProtection="0"/>
    <xf numFmtId="0" fontId="53" fillId="11" borderId="20" applyNumberFormat="0" applyAlignment="0" applyProtection="0"/>
    <xf numFmtId="0" fontId="53" fillId="11" borderId="20" applyNumberFormat="0" applyAlignment="0" applyProtection="0"/>
    <xf numFmtId="0" fontId="53" fillId="11" borderId="20" applyNumberFormat="0" applyAlignment="0" applyProtection="0"/>
    <xf numFmtId="0" fontId="53" fillId="11" borderId="20" applyNumberFormat="0" applyAlignment="0" applyProtection="0"/>
    <xf numFmtId="0" fontId="53" fillId="11" borderId="20" applyNumberFormat="0" applyAlignment="0" applyProtection="0"/>
    <xf numFmtId="0" fontId="53" fillId="11" borderId="20" applyNumberFormat="0" applyAlignment="0" applyProtection="0"/>
    <xf numFmtId="0" fontId="53" fillId="11" borderId="20" applyNumberFormat="0" applyAlignment="0" applyProtection="0"/>
    <xf numFmtId="0" fontId="53" fillId="11" borderId="20" applyNumberFormat="0" applyAlignment="0" applyProtection="0"/>
    <xf numFmtId="0" fontId="53" fillId="11" borderId="20" applyNumberFormat="0" applyAlignment="0" applyProtection="0"/>
    <xf numFmtId="0" fontId="53" fillId="11" borderId="20" applyNumberFormat="0" applyAlignment="0" applyProtection="0"/>
    <xf numFmtId="0" fontId="53" fillId="11" borderId="20" applyNumberFormat="0" applyAlignment="0" applyProtection="0"/>
    <xf numFmtId="0" fontId="53" fillId="11" borderId="20" applyNumberFormat="0" applyAlignment="0" applyProtection="0"/>
    <xf numFmtId="0" fontId="53" fillId="11" borderId="20" applyNumberFormat="0" applyAlignment="0" applyProtection="0"/>
    <xf numFmtId="0" fontId="53" fillId="11" borderId="20" applyNumberFormat="0" applyAlignment="0" applyProtection="0"/>
    <xf numFmtId="0" fontId="53" fillId="11" borderId="20" applyNumberFormat="0" applyAlignment="0" applyProtection="0"/>
    <xf numFmtId="0" fontId="53" fillId="11" borderId="20" applyNumberFormat="0" applyAlignment="0" applyProtection="0"/>
    <xf numFmtId="0" fontId="53" fillId="11" borderId="20" applyNumberFormat="0" applyAlignment="0" applyProtection="0"/>
    <xf numFmtId="0" fontId="53" fillId="11" borderId="20" applyNumberFormat="0" applyAlignment="0" applyProtection="0"/>
    <xf numFmtId="0" fontId="53" fillId="11" borderId="20" applyNumberFormat="0" applyAlignment="0" applyProtection="0"/>
    <xf numFmtId="0" fontId="53" fillId="11" borderId="20" applyNumberFormat="0" applyAlignment="0" applyProtection="0"/>
    <xf numFmtId="0" fontId="53" fillId="11" borderId="20" applyNumberFormat="0" applyAlignment="0" applyProtection="0"/>
    <xf numFmtId="196" fontId="23" fillId="0" borderId="0" applyFont="0" applyFill="0" applyBorder="0" applyAlignment="0" applyProtection="0">
      <protection locked="0"/>
    </xf>
    <xf numFmtId="196" fontId="23" fillId="0" borderId="0" applyFont="0" applyFill="0" applyBorder="0" applyAlignment="0" applyProtection="0">
      <protection locked="0"/>
    </xf>
    <xf numFmtId="0" fontId="54" fillId="0" borderId="31" applyNumberFormat="0" applyFill="0" applyAlignment="0" applyProtection="0"/>
    <xf numFmtId="49" fontId="36" fillId="0" borderId="32" applyAlignment="0">
      <alignment horizontal="left"/>
      <protection locked="0"/>
    </xf>
    <xf numFmtId="0" fontId="20" fillId="0" borderId="0" applyFont="0" applyFill="0" applyBorder="0" applyAlignment="0" applyProtection="0">
      <protection locked="0"/>
    </xf>
    <xf numFmtId="0" fontId="20" fillId="0" borderId="0" applyFont="0" applyFill="0" applyBorder="0" applyAlignment="0" applyProtection="0">
      <protection locked="0"/>
    </xf>
    <xf numFmtId="190" fontId="36" fillId="0" borderId="32">
      <protection locked="0"/>
    </xf>
    <xf numFmtId="181" fontId="35" fillId="0" borderId="0" applyFont="0" applyFill="0" applyBorder="0" applyAlignment="0" applyProtection="0"/>
    <xf numFmtId="197" fontId="23" fillId="0" borderId="0" applyFont="0" applyFill="0" applyBorder="0" applyAlignment="0" applyProtection="0">
      <protection locked="0"/>
    </xf>
    <xf numFmtId="197" fontId="23" fillId="0" borderId="0" applyFont="0" applyFill="0" applyBorder="0" applyAlignment="0" applyProtection="0">
      <protection locked="0"/>
    </xf>
    <xf numFmtId="198" fontId="23" fillId="0" borderId="0" applyFont="0" applyFill="0" applyBorder="0" applyAlignment="0" applyProtection="0">
      <protection locked="0"/>
    </xf>
    <xf numFmtId="198" fontId="23" fillId="0" borderId="0" applyFont="0" applyFill="0" applyBorder="0" applyAlignment="0" applyProtection="0">
      <protection locked="0"/>
    </xf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38" fontId="55" fillId="0" borderId="0" applyFont="0" applyFill="0" applyBorder="0" applyAlignment="0" applyProtection="0"/>
    <xf numFmtId="40" fontId="55" fillId="0" borderId="0" applyFont="0" applyFill="0" applyBorder="0" applyAlignment="0" applyProtection="0"/>
    <xf numFmtId="49" fontId="36" fillId="0" borderId="32" applyAlignment="0">
      <alignment horizontal="left"/>
      <protection locked="0"/>
    </xf>
    <xf numFmtId="0" fontId="23" fillId="0" borderId="0" applyFont="0" applyFill="0" applyBorder="0" applyAlignment="0" applyProtection="0">
      <protection locked="0"/>
    </xf>
    <xf numFmtId="0" fontId="23" fillId="0" borderId="0" applyFont="0" applyFill="0" applyBorder="0" applyAlignment="0" applyProtection="0">
      <protection locked="0"/>
    </xf>
    <xf numFmtId="42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9" fontId="55" fillId="0" borderId="0" applyFont="0" applyFill="0" applyBorder="0" applyAlignment="0" applyProtection="0"/>
    <xf numFmtId="200" fontId="55" fillId="0" borderId="0" applyFont="0" applyFill="0" applyBorder="0" applyAlignment="0" applyProtection="0"/>
    <xf numFmtId="201" fontId="34" fillId="17" borderId="19" applyFont="0" applyFill="0" applyBorder="0" applyAlignment="0" applyProtection="0">
      <protection locked="0"/>
    </xf>
    <xf numFmtId="0" fontId="56" fillId="20" borderId="0" applyNumberFormat="0" applyBorder="0" applyAlignment="0" applyProtection="0"/>
    <xf numFmtId="0" fontId="57" fillId="5" borderId="0" applyNumberFormat="0" applyBorder="0" applyAlignment="0" applyProtection="0"/>
    <xf numFmtId="202" fontId="6" fillId="39" borderId="0" applyNumberFormat="0" applyFont="0" applyBorder="0" applyAlignment="0" applyProtection="0"/>
    <xf numFmtId="202" fontId="6" fillId="39" borderId="0" applyNumberFormat="0" applyFont="0" applyBorder="0" applyAlignment="0" applyProtection="0"/>
    <xf numFmtId="203" fontId="5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0" fillId="0" borderId="0"/>
    <xf numFmtId="0" fontId="17" fillId="0" borderId="0"/>
    <xf numFmtId="0" fontId="60" fillId="0" borderId="0"/>
    <xf numFmtId="0" fontId="6" fillId="0" borderId="33"/>
    <xf numFmtId="0" fontId="30" fillId="0" borderId="0"/>
    <xf numFmtId="0" fontId="6" fillId="13" borderId="34" applyNumberFormat="0" applyFont="0" applyAlignment="0" applyProtection="0"/>
    <xf numFmtId="0" fontId="18" fillId="13" borderId="34" applyNumberFormat="0" applyFont="0" applyAlignment="0" applyProtection="0"/>
    <xf numFmtId="0" fontId="18" fillId="13" borderId="34" applyNumberFormat="0" applyFont="0" applyAlignment="0" applyProtection="0"/>
    <xf numFmtId="0" fontId="18" fillId="13" borderId="34" applyNumberFormat="0" applyFont="0" applyAlignment="0" applyProtection="0"/>
    <xf numFmtId="0" fontId="18" fillId="13" borderId="34" applyNumberFormat="0" applyFont="0" applyAlignment="0" applyProtection="0"/>
    <xf numFmtId="0" fontId="18" fillId="13" borderId="34" applyNumberFormat="0" applyFont="0" applyAlignment="0" applyProtection="0"/>
    <xf numFmtId="0" fontId="18" fillId="13" borderId="34" applyNumberFormat="0" applyFont="0" applyAlignment="0" applyProtection="0"/>
    <xf numFmtId="0" fontId="18" fillId="13" borderId="34" applyNumberFormat="0" applyFont="0" applyAlignment="0" applyProtection="0"/>
    <xf numFmtId="0" fontId="18" fillId="13" borderId="34" applyNumberFormat="0" applyFont="0" applyAlignment="0" applyProtection="0"/>
    <xf numFmtId="0" fontId="18" fillId="13" borderId="34" applyNumberFormat="0" applyFont="0" applyAlignment="0" applyProtection="0"/>
    <xf numFmtId="0" fontId="18" fillId="13" borderId="34" applyNumberFormat="0" applyFont="0" applyAlignment="0" applyProtection="0"/>
    <xf numFmtId="0" fontId="18" fillId="13" borderId="34" applyNumberFormat="0" applyFont="0" applyAlignment="0" applyProtection="0"/>
    <xf numFmtId="0" fontId="18" fillId="13" borderId="34" applyNumberFormat="0" applyFont="0" applyAlignment="0" applyProtection="0"/>
    <xf numFmtId="0" fontId="6" fillId="13" borderId="34" applyNumberFormat="0" applyFont="0" applyAlignment="0" applyProtection="0"/>
    <xf numFmtId="0" fontId="6" fillId="13" borderId="34" applyNumberFormat="0" applyFont="0" applyAlignment="0" applyProtection="0"/>
    <xf numFmtId="0" fontId="6" fillId="13" borderId="34" applyNumberFormat="0" applyFont="0" applyAlignment="0" applyProtection="0"/>
    <xf numFmtId="0" fontId="6" fillId="13" borderId="34" applyNumberFormat="0" applyFont="0" applyAlignment="0" applyProtection="0"/>
    <xf numFmtId="0" fontId="6" fillId="13" borderId="34" applyNumberFormat="0" applyFont="0" applyAlignment="0" applyProtection="0"/>
    <xf numFmtId="0" fontId="6" fillId="13" borderId="34" applyNumberFormat="0" applyFont="0" applyAlignment="0" applyProtection="0"/>
    <xf numFmtId="0" fontId="6" fillId="13" borderId="34" applyNumberFormat="0" applyFont="0" applyAlignment="0" applyProtection="0"/>
    <xf numFmtId="0" fontId="6" fillId="13" borderId="34" applyNumberFormat="0" applyFont="0" applyAlignment="0" applyProtection="0"/>
    <xf numFmtId="0" fontId="6" fillId="13" borderId="34" applyNumberFormat="0" applyFont="0" applyAlignment="0" applyProtection="0"/>
    <xf numFmtId="0" fontId="6" fillId="13" borderId="34" applyNumberFormat="0" applyFont="0" applyAlignment="0" applyProtection="0"/>
    <xf numFmtId="0" fontId="6" fillId="13" borderId="34" applyNumberFormat="0" applyFont="0" applyAlignment="0" applyProtection="0"/>
    <xf numFmtId="0" fontId="6" fillId="13" borderId="34" applyNumberFormat="0" applyFont="0" applyAlignment="0" applyProtection="0"/>
    <xf numFmtId="0" fontId="6" fillId="13" borderId="34" applyNumberFormat="0" applyFont="0" applyAlignment="0" applyProtection="0"/>
    <xf numFmtId="0" fontId="6" fillId="13" borderId="34" applyNumberFormat="0" applyFont="0" applyAlignment="0" applyProtection="0"/>
    <xf numFmtId="0" fontId="6" fillId="13" borderId="34" applyNumberFormat="0" applyFont="0" applyAlignment="0" applyProtection="0"/>
    <xf numFmtId="0" fontId="6" fillId="13" borderId="34" applyNumberFormat="0" applyFont="0" applyAlignment="0" applyProtection="0"/>
    <xf numFmtId="0" fontId="6" fillId="13" borderId="34" applyNumberFormat="0" applyFont="0" applyAlignment="0" applyProtection="0"/>
    <xf numFmtId="0" fontId="6" fillId="13" borderId="34" applyNumberFormat="0" applyFont="0" applyAlignment="0" applyProtection="0"/>
    <xf numFmtId="0" fontId="6" fillId="13" borderId="34" applyNumberFormat="0" applyFont="0" applyAlignment="0" applyProtection="0"/>
    <xf numFmtId="0" fontId="6" fillId="13" borderId="34" applyNumberFormat="0" applyFont="0" applyAlignment="0" applyProtection="0"/>
    <xf numFmtId="0" fontId="6" fillId="13" borderId="34" applyNumberFormat="0" applyFont="0" applyAlignment="0" applyProtection="0"/>
    <xf numFmtId="190" fontId="6" fillId="0" borderId="0" applyFont="0" applyBorder="0" applyAlignment="0">
      <protection hidden="1"/>
    </xf>
    <xf numFmtId="190" fontId="6" fillId="0" borderId="0" applyFont="0" applyBorder="0" applyAlignment="0">
      <protection hidden="1"/>
    </xf>
    <xf numFmtId="204" fontId="6" fillId="0" borderId="0" applyFont="0" applyFill="0" applyBorder="0" applyAlignment="0">
      <protection hidden="1"/>
    </xf>
    <xf numFmtId="204" fontId="6" fillId="0" borderId="0" applyFont="0" applyFill="0" applyBorder="0" applyAlignment="0">
      <protection hidden="1"/>
    </xf>
    <xf numFmtId="202" fontId="6" fillId="0" borderId="0">
      <protection hidden="1"/>
    </xf>
    <xf numFmtId="202" fontId="6" fillId="0" borderId="0">
      <protection hidden="1"/>
    </xf>
    <xf numFmtId="0" fontId="6" fillId="0" borderId="0"/>
    <xf numFmtId="0" fontId="6" fillId="0" borderId="0"/>
    <xf numFmtId="0" fontId="6" fillId="0" borderId="0"/>
    <xf numFmtId="0" fontId="6" fillId="0" borderId="0"/>
    <xf numFmtId="165" fontId="61" fillId="0" borderId="0"/>
    <xf numFmtId="0" fontId="62" fillId="17" borderId="35" applyNumberFormat="0" applyAlignment="0" applyProtection="0"/>
    <xf numFmtId="0" fontId="62" fillId="9" borderId="35" applyNumberFormat="0" applyAlignment="0" applyProtection="0"/>
    <xf numFmtId="0" fontId="62" fillId="9" borderId="35" applyNumberFormat="0" applyAlignment="0" applyProtection="0"/>
    <xf numFmtId="0" fontId="62" fillId="9" borderId="35" applyNumberFormat="0" applyAlignment="0" applyProtection="0"/>
    <xf numFmtId="0" fontId="62" fillId="9" borderId="35" applyNumberFormat="0" applyAlignment="0" applyProtection="0"/>
    <xf numFmtId="0" fontId="62" fillId="9" borderId="35" applyNumberFormat="0" applyAlignment="0" applyProtection="0"/>
    <xf numFmtId="0" fontId="62" fillId="9" borderId="35" applyNumberFormat="0" applyAlignment="0" applyProtection="0"/>
    <xf numFmtId="0" fontId="62" fillId="9" borderId="35" applyNumberFormat="0" applyAlignment="0" applyProtection="0"/>
    <xf numFmtId="0" fontId="62" fillId="9" borderId="35" applyNumberFormat="0" applyAlignment="0" applyProtection="0"/>
    <xf numFmtId="0" fontId="62" fillId="9" borderId="35" applyNumberFormat="0" applyAlignment="0" applyProtection="0"/>
    <xf numFmtId="0" fontId="62" fillId="9" borderId="35" applyNumberFormat="0" applyAlignment="0" applyProtection="0"/>
    <xf numFmtId="0" fontId="62" fillId="9" borderId="35" applyNumberFormat="0" applyAlignment="0" applyProtection="0"/>
    <xf numFmtId="0" fontId="62" fillId="9" borderId="35" applyNumberFormat="0" applyAlignment="0" applyProtection="0"/>
    <xf numFmtId="0" fontId="62" fillId="17" borderId="35" applyNumberFormat="0" applyAlignment="0" applyProtection="0"/>
    <xf numFmtId="0" fontId="62" fillId="17" borderId="35" applyNumberFormat="0" applyAlignment="0" applyProtection="0"/>
    <xf numFmtId="0" fontId="62" fillId="17" borderId="35" applyNumberFormat="0" applyAlignment="0" applyProtection="0"/>
    <xf numFmtId="0" fontId="62" fillId="17" borderId="35" applyNumberFormat="0" applyAlignment="0" applyProtection="0"/>
    <xf numFmtId="0" fontId="62" fillId="17" borderId="35" applyNumberFormat="0" applyAlignment="0" applyProtection="0"/>
    <xf numFmtId="0" fontId="62" fillId="17" borderId="35" applyNumberFormat="0" applyAlignment="0" applyProtection="0"/>
    <xf numFmtId="0" fontId="62" fillId="17" borderId="35" applyNumberFormat="0" applyAlignment="0" applyProtection="0"/>
    <xf numFmtId="0" fontId="62" fillId="17" borderId="35" applyNumberFormat="0" applyAlignment="0" applyProtection="0"/>
    <xf numFmtId="0" fontId="62" fillId="17" borderId="35" applyNumberFormat="0" applyAlignment="0" applyProtection="0"/>
    <xf numFmtId="0" fontId="62" fillId="17" borderId="35" applyNumberFormat="0" applyAlignment="0" applyProtection="0"/>
    <xf numFmtId="0" fontId="62" fillId="17" borderId="35" applyNumberFormat="0" applyAlignment="0" applyProtection="0"/>
    <xf numFmtId="0" fontId="62" fillId="17" borderId="35" applyNumberFormat="0" applyAlignment="0" applyProtection="0"/>
    <xf numFmtId="0" fontId="62" fillId="17" borderId="35" applyNumberFormat="0" applyAlignment="0" applyProtection="0"/>
    <xf numFmtId="0" fontId="62" fillId="17" borderId="35" applyNumberFormat="0" applyAlignment="0" applyProtection="0"/>
    <xf numFmtId="0" fontId="62" fillId="17" borderId="35" applyNumberFormat="0" applyAlignment="0" applyProtection="0"/>
    <xf numFmtId="0" fontId="62" fillId="17" borderId="35" applyNumberFormat="0" applyAlignment="0" applyProtection="0"/>
    <xf numFmtId="0" fontId="62" fillId="17" borderId="35" applyNumberFormat="0" applyAlignment="0" applyProtection="0"/>
    <xf numFmtId="0" fontId="62" fillId="17" borderId="35" applyNumberFormat="0" applyAlignment="0" applyProtection="0"/>
    <xf numFmtId="0" fontId="62" fillId="17" borderId="35" applyNumberFormat="0" applyAlignment="0" applyProtection="0"/>
    <xf numFmtId="0" fontId="62" fillId="17" borderId="35" applyNumberFormat="0" applyAlignment="0" applyProtection="0"/>
    <xf numFmtId="0" fontId="62" fillId="17" borderId="35" applyNumberFormat="0" applyAlignment="0" applyProtection="0"/>
    <xf numFmtId="205" fontId="6" fillId="0" borderId="0">
      <protection hidden="1"/>
    </xf>
    <xf numFmtId="206" fontId="6" fillId="0" borderId="0">
      <protection hidden="1"/>
    </xf>
    <xf numFmtId="207" fontId="6" fillId="0" borderId="0">
      <protection hidden="1"/>
    </xf>
    <xf numFmtId="208" fontId="6" fillId="0" borderId="0">
      <protection hidden="1"/>
    </xf>
    <xf numFmtId="209" fontId="6" fillId="0" borderId="0">
      <protection hidden="1"/>
    </xf>
    <xf numFmtId="210" fontId="6" fillId="0" borderId="0">
      <protection hidden="1"/>
    </xf>
    <xf numFmtId="211" fontId="6" fillId="0" borderId="6">
      <protection hidden="1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" fillId="0" borderId="0" applyFont="0" applyFill="0" applyBorder="0" applyAlignment="0" applyProtection="0"/>
    <xf numFmtId="212" fontId="63" fillId="0" borderId="0"/>
    <xf numFmtId="165" fontId="64" fillId="0" borderId="0"/>
    <xf numFmtId="165" fontId="64" fillId="0" borderId="0"/>
    <xf numFmtId="170" fontId="26" fillId="0" borderId="0"/>
    <xf numFmtId="170" fontId="26" fillId="0" borderId="0"/>
    <xf numFmtId="213" fontId="65" fillId="0" borderId="0"/>
    <xf numFmtId="214" fontId="65" fillId="0" borderId="0"/>
    <xf numFmtId="203" fontId="65" fillId="0" borderId="0"/>
    <xf numFmtId="175" fontId="65" fillId="0" borderId="0"/>
    <xf numFmtId="215" fontId="65" fillId="0" borderId="0"/>
    <xf numFmtId="216" fontId="6" fillId="0" borderId="0"/>
    <xf numFmtId="217" fontId="6" fillId="0" borderId="0"/>
    <xf numFmtId="218" fontId="9" fillId="0" borderId="0"/>
    <xf numFmtId="219" fontId="9" fillId="0" borderId="0"/>
    <xf numFmtId="220" fontId="9" fillId="0" borderId="0"/>
    <xf numFmtId="221" fontId="3" fillId="0" borderId="0"/>
    <xf numFmtId="41" fontId="6" fillId="0" borderId="0" applyNumberFormat="0" applyFont="0" applyFill="0" applyBorder="0" applyAlignment="0"/>
    <xf numFmtId="1" fontId="3" fillId="0" borderId="0">
      <alignment horizontal="center"/>
    </xf>
    <xf numFmtId="41" fontId="6" fillId="0" borderId="0" applyNumberFormat="0" applyFont="0" applyFill="0" applyBorder="0" applyAlignment="0"/>
    <xf numFmtId="41" fontId="6" fillId="0" borderId="0" applyNumberFormat="0" applyFont="0" applyFill="0" applyBorder="0" applyAlignment="0"/>
    <xf numFmtId="1" fontId="66" fillId="0" borderId="32">
      <alignment horizontal="center"/>
      <protection locked="0"/>
    </xf>
    <xf numFmtId="222" fontId="34" fillId="17" borderId="19" applyFont="0" applyFill="0" applyBorder="0" applyAlignment="0" applyProtection="0">
      <protection locked="0"/>
    </xf>
    <xf numFmtId="223" fontId="35" fillId="0" borderId="21" applyFont="0" applyFill="0" applyBorder="0" applyAlignment="0" applyProtection="0"/>
    <xf numFmtId="223" fontId="35" fillId="0" borderId="21" applyFont="0" applyFill="0" applyBorder="0" applyAlignment="0" applyProtection="0"/>
    <xf numFmtId="224" fontId="35" fillId="0" borderId="21" applyFont="0" applyFill="0" applyBorder="0" applyAlignment="0" applyProtection="0"/>
    <xf numFmtId="224" fontId="35" fillId="0" borderId="21" applyFont="0" applyFill="0" applyBorder="0" applyAlignment="0" applyProtection="0"/>
    <xf numFmtId="225" fontId="35" fillId="0" borderId="21" applyFont="0" applyFill="0" applyBorder="0" applyAlignment="0" applyProtection="0"/>
    <xf numFmtId="225" fontId="35" fillId="0" borderId="21" applyFont="0" applyFill="0" applyBorder="0" applyAlignment="0" applyProtection="0"/>
    <xf numFmtId="226" fontId="35" fillId="0" borderId="21" applyFont="0" applyFill="0" applyBorder="0" applyAlignment="0" applyProtection="0"/>
    <xf numFmtId="226" fontId="35" fillId="0" borderId="21" applyFont="0" applyFill="0" applyBorder="0" applyAlignment="0" applyProtection="0"/>
    <xf numFmtId="227" fontId="26" fillId="0" borderId="0"/>
    <xf numFmtId="227" fontId="26" fillId="0" borderId="0"/>
    <xf numFmtId="228" fontId="35" fillId="0" borderId="21" applyFont="0" applyFill="0" applyBorder="0" applyAlignment="0" applyProtection="0"/>
    <xf numFmtId="228" fontId="35" fillId="0" borderId="21" applyFont="0" applyFill="0" applyBorder="0" applyAlignment="0" applyProtection="0"/>
    <xf numFmtId="229" fontId="26" fillId="0" borderId="0"/>
    <xf numFmtId="229" fontId="26" fillId="0" borderId="0"/>
    <xf numFmtId="170" fontId="67" fillId="0" borderId="0" applyBorder="0" applyAlignment="0" applyProtection="0"/>
    <xf numFmtId="170" fontId="67" fillId="0" borderId="0" applyBorder="0" applyAlignment="0" applyProtection="0"/>
    <xf numFmtId="1" fontId="37" fillId="0" borderId="0"/>
    <xf numFmtId="230" fontId="23" fillId="0" borderId="21" applyFont="0" applyFill="0" applyBorder="0" applyAlignment="0" applyProtection="0">
      <protection locked="0"/>
    </xf>
    <xf numFmtId="230" fontId="23" fillId="0" borderId="21" applyFont="0" applyFill="0" applyBorder="0" applyAlignment="0" applyProtection="0">
      <protection locked="0"/>
    </xf>
    <xf numFmtId="231" fontId="35" fillId="0" borderId="0" applyFont="0" applyFill="0" applyBorder="0" applyAlignment="0" applyProtection="0"/>
    <xf numFmtId="231" fontId="35" fillId="0" borderId="0" applyFont="0" applyFill="0" applyBorder="0" applyAlignment="0" applyProtection="0"/>
    <xf numFmtId="232" fontId="35" fillId="0" borderId="0" applyFont="0" applyFill="0" applyBorder="0" applyAlignment="0" applyProtection="0"/>
    <xf numFmtId="232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232" fontId="35" fillId="0" borderId="0" applyFont="0" applyFill="0" applyBorder="0" applyAlignment="0" applyProtection="0"/>
    <xf numFmtId="232" fontId="35" fillId="0" borderId="0" applyFont="0" applyFill="0" applyBorder="0" applyAlignment="0" applyProtection="0"/>
    <xf numFmtId="232" fontId="35" fillId="0" borderId="0" applyFont="0" applyFill="0" applyBorder="0" applyAlignment="0" applyProtection="0"/>
    <xf numFmtId="232" fontId="35" fillId="0" borderId="0" applyFont="0" applyFill="0" applyBorder="0" applyAlignment="0" applyProtection="0"/>
    <xf numFmtId="232" fontId="35" fillId="0" borderId="0" applyFont="0" applyFill="0" applyBorder="0" applyAlignment="0" applyProtection="0"/>
    <xf numFmtId="232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232" fontId="35" fillId="0" borderId="0" applyFont="0" applyFill="0" applyBorder="0" applyAlignment="0" applyProtection="0"/>
    <xf numFmtId="232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233" fontId="65" fillId="0" borderId="0"/>
    <xf numFmtId="0" fontId="39" fillId="0" borderId="36"/>
    <xf numFmtId="204" fontId="36" fillId="0" borderId="32">
      <protection locked="0"/>
    </xf>
    <xf numFmtId="234" fontId="35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Protection="0">
      <alignment horizontal="center"/>
    </xf>
    <xf numFmtId="0" fontId="69" fillId="0" borderId="0" applyNumberFormat="0" applyFill="0" applyBorder="0" applyProtection="0">
      <alignment horizontal="center"/>
    </xf>
    <xf numFmtId="0" fontId="68" fillId="0" borderId="0" applyNumberFormat="0" applyFill="0" applyBorder="0" applyProtection="0">
      <alignment horizontal="center"/>
    </xf>
    <xf numFmtId="0" fontId="68" fillId="0" borderId="0" applyNumberFormat="0" applyFill="0" applyBorder="0" applyProtection="0">
      <alignment horizontal="center"/>
    </xf>
    <xf numFmtId="4" fontId="69" fillId="0" borderId="0" applyFill="0" applyBorder="0" applyAlignment="0" applyProtection="0"/>
    <xf numFmtId="4" fontId="69" fillId="0" borderId="0" applyFill="0" applyBorder="0" applyAlignment="0" applyProtection="0"/>
    <xf numFmtId="4" fontId="70" fillId="0" borderId="0" applyFill="0" applyBorder="0" applyAlignment="0" applyProtection="0"/>
    <xf numFmtId="4" fontId="70" fillId="0" borderId="0" applyFill="0" applyBorder="0" applyAlignment="0" applyProtection="0"/>
    <xf numFmtId="235" fontId="6" fillId="0" borderId="0" applyFont="0" applyFill="0" applyBorder="0" applyAlignment="0" applyProtection="0"/>
    <xf numFmtId="235" fontId="6" fillId="0" borderId="0" applyFont="0" applyFill="0" applyBorder="0" applyAlignment="0" applyProtection="0"/>
    <xf numFmtId="235" fontId="6" fillId="0" borderId="0" applyFont="0" applyFill="0" applyBorder="0" applyAlignment="0" applyProtection="0"/>
    <xf numFmtId="235" fontId="6" fillId="0" borderId="0" applyFont="0" applyFill="0" applyBorder="0" applyAlignment="0" applyProtection="0"/>
    <xf numFmtId="0" fontId="71" fillId="0" borderId="21" applyFont="0" applyBorder="0" applyProtection="0">
      <alignment horizontal="center"/>
      <protection locked="0"/>
    </xf>
    <xf numFmtId="0" fontId="72" fillId="0" borderId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6" fillId="40" borderId="0">
      <alignment horizontal="left"/>
    </xf>
    <xf numFmtId="0" fontId="9" fillId="40" borderId="0">
      <alignment horizontal="left"/>
    </xf>
    <xf numFmtId="0" fontId="9" fillId="40" borderId="0">
      <alignment horizontal="left"/>
    </xf>
    <xf numFmtId="49" fontId="36" fillId="0" borderId="6">
      <alignment vertical="top"/>
      <protection locked="0"/>
    </xf>
    <xf numFmtId="0" fontId="75" fillId="0" borderId="37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7" applyNumberFormat="0" applyFill="0" applyAlignment="0" applyProtection="0"/>
    <xf numFmtId="0" fontId="75" fillId="0" borderId="37" applyNumberFormat="0" applyFill="0" applyAlignment="0" applyProtection="0"/>
    <xf numFmtId="0" fontId="75" fillId="0" borderId="37" applyNumberFormat="0" applyFill="0" applyAlignment="0" applyProtection="0"/>
    <xf numFmtId="0" fontId="75" fillId="0" borderId="37" applyNumberFormat="0" applyFill="0" applyAlignment="0" applyProtection="0"/>
    <xf numFmtId="0" fontId="75" fillId="0" borderId="37" applyNumberFormat="0" applyFill="0" applyAlignment="0" applyProtection="0"/>
    <xf numFmtId="0" fontId="75" fillId="0" borderId="37" applyNumberFormat="0" applyFill="0" applyAlignment="0" applyProtection="0"/>
    <xf numFmtId="0" fontId="75" fillId="0" borderId="37" applyNumberFormat="0" applyFill="0" applyAlignment="0" applyProtection="0"/>
    <xf numFmtId="0" fontId="75" fillId="0" borderId="37" applyNumberFormat="0" applyFill="0" applyAlignment="0" applyProtection="0"/>
    <xf numFmtId="0" fontId="75" fillId="0" borderId="37" applyNumberFormat="0" applyFill="0" applyAlignment="0" applyProtection="0"/>
    <xf numFmtId="0" fontId="75" fillId="0" borderId="37" applyNumberFormat="0" applyFill="0" applyAlignment="0" applyProtection="0"/>
    <xf numFmtId="0" fontId="75" fillId="0" borderId="37" applyNumberFormat="0" applyFill="0" applyAlignment="0" applyProtection="0"/>
    <xf numFmtId="0" fontId="75" fillId="0" borderId="37" applyNumberFormat="0" applyFill="0" applyAlignment="0" applyProtection="0"/>
    <xf numFmtId="0" fontId="75" fillId="0" borderId="37" applyNumberFormat="0" applyFill="0" applyAlignment="0" applyProtection="0"/>
    <xf numFmtId="0" fontId="75" fillId="0" borderId="37" applyNumberFormat="0" applyFill="0" applyAlignment="0" applyProtection="0"/>
    <xf numFmtId="0" fontId="75" fillId="0" borderId="37" applyNumberFormat="0" applyFill="0" applyAlignment="0" applyProtection="0"/>
    <xf numFmtId="0" fontId="75" fillId="0" borderId="37" applyNumberFormat="0" applyFill="0" applyAlignment="0" applyProtection="0"/>
    <xf numFmtId="0" fontId="75" fillId="0" borderId="37" applyNumberFormat="0" applyFill="0" applyAlignment="0" applyProtection="0"/>
    <xf numFmtId="1" fontId="6" fillId="0" borderId="0">
      <alignment horizontal="center"/>
    </xf>
    <xf numFmtId="236" fontId="65" fillId="0" borderId="6">
      <protection locked="0"/>
    </xf>
    <xf numFmtId="217" fontId="36" fillId="0" borderId="32">
      <protection locked="0"/>
    </xf>
    <xf numFmtId="237" fontId="36" fillId="0" borderId="6">
      <protection locked="0"/>
    </xf>
    <xf numFmtId="219" fontId="36" fillId="0" borderId="32">
      <protection locked="0"/>
    </xf>
    <xf numFmtId="237" fontId="36" fillId="0" borderId="32">
      <protection locked="0"/>
    </xf>
    <xf numFmtId="49" fontId="36" fillId="0" borderId="6">
      <alignment vertical="top"/>
      <protection locked="0"/>
    </xf>
    <xf numFmtId="238" fontId="36" fillId="0" borderId="32">
      <protection locked="0"/>
    </xf>
    <xf numFmtId="239" fontId="36" fillId="0" borderId="32">
      <protection locked="0"/>
    </xf>
    <xf numFmtId="240" fontId="66" fillId="0" borderId="32">
      <protection locked="0"/>
    </xf>
    <xf numFmtId="221" fontId="66" fillId="0" borderId="32">
      <protection locked="0"/>
    </xf>
    <xf numFmtId="241" fontId="66" fillId="0" borderId="32">
      <protection locked="0"/>
    </xf>
    <xf numFmtId="242" fontId="66" fillId="0" borderId="32">
      <protection locked="0"/>
    </xf>
    <xf numFmtId="49" fontId="36" fillId="0" borderId="32">
      <alignment horizontal="center"/>
      <protection locked="0"/>
    </xf>
    <xf numFmtId="49" fontId="36" fillId="0" borderId="32">
      <protection locked="0"/>
    </xf>
    <xf numFmtId="219" fontId="36" fillId="0" borderId="32">
      <protection locked="0"/>
    </xf>
    <xf numFmtId="243" fontId="36" fillId="0" borderId="32">
      <protection locked="0"/>
    </xf>
    <xf numFmtId="217" fontId="36" fillId="0" borderId="32">
      <protection locked="0"/>
    </xf>
    <xf numFmtId="219" fontId="36" fillId="0" borderId="6">
      <protection locked="0"/>
    </xf>
    <xf numFmtId="244" fontId="36" fillId="0" borderId="6">
      <protection locked="0"/>
    </xf>
    <xf numFmtId="43" fontId="36" fillId="0" borderId="6">
      <protection locked="0"/>
    </xf>
    <xf numFmtId="245" fontId="36" fillId="0" borderId="6">
      <protection locked="0"/>
    </xf>
    <xf numFmtId="241" fontId="66" fillId="0" borderId="32">
      <protection locked="0"/>
    </xf>
    <xf numFmtId="243" fontId="36" fillId="0" borderId="32">
      <protection locked="0"/>
    </xf>
    <xf numFmtId="215" fontId="66" fillId="0" borderId="32">
      <protection locked="0"/>
    </xf>
    <xf numFmtId="49" fontId="36" fillId="35" borderId="32" applyAlignment="0">
      <alignment horizontal="left"/>
      <protection locked="0"/>
    </xf>
    <xf numFmtId="0" fontId="76" fillId="0" borderId="0" applyNumberFormat="0" applyFill="0" applyBorder="0" applyProtection="0">
      <alignment horizontal="left"/>
    </xf>
    <xf numFmtId="0" fontId="76" fillId="0" borderId="0" applyNumberFormat="0" applyFill="0" applyBorder="0" applyProtection="0">
      <alignment horizontal="left"/>
    </xf>
    <xf numFmtId="0" fontId="77" fillId="0" borderId="0" applyNumberFormat="0" applyFill="0" applyBorder="0" applyProtection="0">
      <alignment horizontal="left"/>
    </xf>
    <xf numFmtId="0" fontId="77" fillId="0" borderId="0" applyNumberFormat="0" applyFill="0" applyBorder="0" applyProtection="0">
      <alignment horizontal="left"/>
    </xf>
    <xf numFmtId="0" fontId="37" fillId="0" borderId="0" applyNumberFormat="0" applyFill="0" applyBorder="0" applyProtection="0">
      <alignment horizontal="left"/>
    </xf>
    <xf numFmtId="0" fontId="37" fillId="0" borderId="0" applyNumberFormat="0" applyFill="0" applyBorder="0" applyProtection="0">
      <alignment horizontal="left"/>
    </xf>
    <xf numFmtId="0" fontId="78" fillId="0" borderId="0" applyNumberFormat="0" applyFill="0" applyBorder="0" applyProtection="0">
      <alignment horizontal="left"/>
    </xf>
    <xf numFmtId="0" fontId="78" fillId="0" borderId="0" applyNumberFormat="0" applyFill="0" applyBorder="0" applyProtection="0">
      <alignment horizontal="left"/>
    </xf>
    <xf numFmtId="0" fontId="79" fillId="0" borderId="0" applyNumberFormat="0" applyFill="0" applyBorder="0" applyProtection="0">
      <alignment horizontal="left"/>
    </xf>
    <xf numFmtId="0" fontId="79" fillId="0" borderId="0" applyNumberFormat="0" applyFill="0" applyBorder="0" applyProtection="0">
      <alignment horizontal="left"/>
    </xf>
    <xf numFmtId="0" fontId="80" fillId="0" borderId="0" applyNumberFormat="0" applyFill="0" applyBorder="0" applyProtection="0">
      <alignment horizontal="left"/>
    </xf>
    <xf numFmtId="0" fontId="80" fillId="0" borderId="0" applyNumberFormat="0" applyFill="0" applyBorder="0" applyProtection="0">
      <alignment horizontal="left"/>
    </xf>
    <xf numFmtId="246" fontId="81" fillId="0" borderId="0" applyNumberFormat="0" applyFill="0" applyBorder="0" applyProtection="0">
      <alignment horizontal="left"/>
      <protection locked="0"/>
    </xf>
    <xf numFmtId="246" fontId="81" fillId="0" borderId="0" applyNumberFormat="0" applyFill="0" applyBorder="0" applyProtection="0">
      <alignment horizontal="left"/>
      <protection locked="0"/>
    </xf>
    <xf numFmtId="246" fontId="82" fillId="0" borderId="0" applyNumberFormat="0" applyFill="0" applyBorder="0" applyProtection="0">
      <alignment horizontal="left"/>
      <protection locked="0"/>
    </xf>
    <xf numFmtId="246" fontId="82" fillId="0" borderId="0" applyNumberFormat="0" applyFill="0" applyBorder="0" applyProtection="0">
      <alignment horizontal="left"/>
      <protection locked="0"/>
    </xf>
    <xf numFmtId="246" fontId="83" fillId="0" borderId="0" applyNumberFormat="0" applyFill="0" applyBorder="0" applyProtection="0">
      <alignment horizontal="left"/>
      <protection locked="0"/>
    </xf>
    <xf numFmtId="246" fontId="83" fillId="0" borderId="0" applyNumberFormat="0" applyFill="0" applyBorder="0" applyProtection="0">
      <alignment horizontal="left"/>
      <protection locked="0"/>
    </xf>
    <xf numFmtId="0" fontId="76" fillId="0" borderId="0" applyNumberFormat="0" applyFill="0" applyBorder="0" applyProtection="0">
      <alignment horizontal="left"/>
    </xf>
    <xf numFmtId="0" fontId="76" fillId="0" borderId="0" applyNumberFormat="0" applyFill="0" applyBorder="0" applyProtection="0">
      <alignment horizontal="left"/>
    </xf>
    <xf numFmtId="246" fontId="82" fillId="0" borderId="0" applyNumberFormat="0" applyFill="0" applyBorder="0" applyProtection="0">
      <alignment horizontal="left"/>
      <protection locked="0"/>
    </xf>
    <xf numFmtId="246" fontId="82" fillId="0" borderId="0" applyNumberFormat="0" applyFill="0" applyBorder="0" applyProtection="0">
      <alignment horizontal="left"/>
      <protection locked="0"/>
    </xf>
    <xf numFmtId="246" fontId="83" fillId="0" borderId="0" applyNumberFormat="0" applyFill="0" applyBorder="0" applyProtection="0">
      <alignment horizontal="left"/>
      <protection locked="0"/>
    </xf>
    <xf numFmtId="246" fontId="83" fillId="0" borderId="0" applyNumberFormat="0" applyFill="0" applyBorder="0" applyProtection="0">
      <alignment horizontal="left"/>
      <protection locked="0"/>
    </xf>
    <xf numFmtId="246" fontId="82" fillId="0" borderId="0" applyNumberFormat="0" applyFill="0" applyBorder="0" applyProtection="0">
      <alignment horizontal="left"/>
      <protection locked="0"/>
    </xf>
    <xf numFmtId="246" fontId="82" fillId="0" borderId="0" applyNumberFormat="0" applyFill="0" applyBorder="0" applyProtection="0">
      <alignment horizontal="left"/>
      <protection locked="0"/>
    </xf>
    <xf numFmtId="246" fontId="83" fillId="0" borderId="0" applyNumberFormat="0" applyFill="0" applyBorder="0" applyProtection="0">
      <alignment horizontal="left"/>
      <protection locked="0"/>
    </xf>
    <xf numFmtId="246" fontId="83" fillId="0" borderId="0" applyNumberFormat="0" applyFill="0" applyBorder="0" applyProtection="0">
      <alignment horizontal="left"/>
      <protection locked="0"/>
    </xf>
    <xf numFmtId="246" fontId="82" fillId="0" borderId="0" applyNumberFormat="0" applyFill="0" applyBorder="0" applyProtection="0">
      <alignment horizontal="left"/>
      <protection locked="0"/>
    </xf>
    <xf numFmtId="246" fontId="82" fillId="0" borderId="0" applyNumberFormat="0" applyFill="0" applyBorder="0" applyProtection="0">
      <alignment horizontal="left"/>
      <protection locked="0"/>
    </xf>
    <xf numFmtId="246" fontId="83" fillId="0" borderId="0" applyNumberFormat="0" applyFill="0" applyBorder="0" applyProtection="0">
      <alignment horizontal="left"/>
      <protection locked="0"/>
    </xf>
    <xf numFmtId="246" fontId="83" fillId="0" borderId="0" applyNumberFormat="0" applyFill="0" applyBorder="0" applyProtection="0">
      <alignment horizontal="left"/>
      <protection locked="0"/>
    </xf>
    <xf numFmtId="246" fontId="82" fillId="0" borderId="0" applyNumberFormat="0" applyFill="0" applyBorder="0" applyProtection="0">
      <alignment horizontal="left"/>
      <protection locked="0"/>
    </xf>
    <xf numFmtId="246" fontId="82" fillId="0" borderId="0" applyNumberFormat="0" applyFill="0" applyBorder="0" applyProtection="0">
      <alignment horizontal="left"/>
      <protection locked="0"/>
    </xf>
    <xf numFmtId="246" fontId="83" fillId="0" borderId="0" applyNumberFormat="0" applyFill="0" applyBorder="0" applyProtection="0">
      <alignment horizontal="left"/>
      <protection locked="0"/>
    </xf>
    <xf numFmtId="246" fontId="83" fillId="0" borderId="0" applyNumberFormat="0" applyFill="0" applyBorder="0" applyProtection="0">
      <alignment horizontal="left"/>
      <protection locked="0"/>
    </xf>
    <xf numFmtId="246" fontId="82" fillId="0" borderId="0" applyNumberFormat="0" applyFill="0" applyBorder="0" applyProtection="0">
      <alignment horizontal="left"/>
      <protection locked="0"/>
    </xf>
    <xf numFmtId="246" fontId="82" fillId="0" borderId="0" applyNumberFormat="0" applyFill="0" applyBorder="0" applyProtection="0">
      <alignment horizontal="left"/>
      <protection locked="0"/>
    </xf>
    <xf numFmtId="246" fontId="83" fillId="0" borderId="0" applyNumberFormat="0" applyFill="0" applyBorder="0" applyProtection="0">
      <alignment horizontal="left"/>
      <protection locked="0"/>
    </xf>
    <xf numFmtId="246" fontId="83" fillId="0" borderId="0" applyNumberFormat="0" applyFill="0" applyBorder="0" applyProtection="0">
      <alignment horizontal="left"/>
      <protection locked="0"/>
    </xf>
    <xf numFmtId="0" fontId="77" fillId="0" borderId="0" applyNumberFormat="0" applyFill="0" applyBorder="0" applyProtection="0">
      <alignment horizontal="left"/>
    </xf>
    <xf numFmtId="0" fontId="77" fillId="0" borderId="0" applyNumberFormat="0" applyFill="0" applyBorder="0" applyProtection="0">
      <alignment horizontal="left"/>
    </xf>
    <xf numFmtId="246" fontId="82" fillId="0" borderId="0" applyNumberFormat="0" applyFill="0" applyBorder="0" applyProtection="0">
      <alignment horizontal="left"/>
      <protection locked="0"/>
    </xf>
    <xf numFmtId="246" fontId="82" fillId="0" borderId="0" applyNumberFormat="0" applyFill="0" applyBorder="0" applyProtection="0">
      <alignment horizontal="left"/>
      <protection locked="0"/>
    </xf>
    <xf numFmtId="0" fontId="37" fillId="0" borderId="0" applyNumberFormat="0" applyFill="0" applyBorder="0" applyProtection="0">
      <alignment horizontal="left"/>
    </xf>
    <xf numFmtId="0" fontId="37" fillId="0" borderId="0" applyNumberFormat="0" applyFill="0" applyBorder="0" applyProtection="0">
      <alignment horizontal="left"/>
    </xf>
    <xf numFmtId="0" fontId="78" fillId="0" borderId="0" applyNumberFormat="0" applyFill="0" applyBorder="0" applyProtection="0">
      <alignment horizontal="left"/>
    </xf>
    <xf numFmtId="0" fontId="78" fillId="0" borderId="0" applyNumberFormat="0" applyFill="0" applyBorder="0" applyProtection="0">
      <alignment horizontal="left"/>
    </xf>
    <xf numFmtId="246" fontId="79" fillId="0" borderId="0" applyNumberFormat="0" applyFill="0" applyBorder="0" applyProtection="0">
      <alignment horizontal="left"/>
      <protection locked="0"/>
    </xf>
    <xf numFmtId="246" fontId="79" fillId="0" borderId="0" applyNumberFormat="0" applyFill="0" applyBorder="0" applyProtection="0">
      <alignment horizontal="left"/>
      <protection locked="0"/>
    </xf>
    <xf numFmtId="246" fontId="80" fillId="0" borderId="0" applyNumberFormat="0" applyFill="0" applyBorder="0" applyProtection="0">
      <alignment horizontal="left"/>
      <protection locked="0"/>
    </xf>
    <xf numFmtId="246" fontId="80" fillId="0" borderId="0" applyNumberFormat="0" applyFill="0" applyBorder="0" applyProtection="0">
      <alignment horizontal="left"/>
      <protection locked="0"/>
    </xf>
    <xf numFmtId="246" fontId="81" fillId="0" borderId="0" applyNumberFormat="0" applyFill="0" applyBorder="0" applyProtection="0">
      <alignment horizontal="left"/>
      <protection locked="0"/>
    </xf>
    <xf numFmtId="246" fontId="81" fillId="0" borderId="0" applyNumberFormat="0" applyFill="0" applyBorder="0" applyProtection="0">
      <alignment horizontal="left"/>
      <protection locked="0"/>
    </xf>
    <xf numFmtId="246" fontId="82" fillId="0" borderId="0" applyNumberFormat="0" applyFill="0" applyBorder="0" applyProtection="0">
      <alignment horizontal="left"/>
      <protection locked="0"/>
    </xf>
    <xf numFmtId="246" fontId="82" fillId="0" borderId="0" applyNumberFormat="0" applyFill="0" applyBorder="0" applyProtection="0">
      <alignment horizontal="left"/>
      <protection locked="0"/>
    </xf>
    <xf numFmtId="246" fontId="83" fillId="0" borderId="0" applyNumberFormat="0" applyFill="0" applyBorder="0" applyProtection="0">
      <alignment horizontal="left"/>
      <protection locked="0"/>
    </xf>
    <xf numFmtId="246" fontId="83" fillId="0" borderId="0" applyNumberFormat="0" applyFill="0" applyBorder="0" applyProtection="0">
      <alignment horizontal="left"/>
      <protection locked="0"/>
    </xf>
    <xf numFmtId="246" fontId="84" fillId="0" borderId="0" applyNumberFormat="0" applyFill="0" applyBorder="0" applyAlignment="0" applyProtection="0">
      <alignment horizontal="center"/>
    </xf>
    <xf numFmtId="246" fontId="84" fillId="0" borderId="0" applyNumberFormat="0" applyFill="0" applyBorder="0" applyAlignment="0" applyProtection="0">
      <alignment horizontal="center"/>
    </xf>
    <xf numFmtId="0" fontId="6" fillId="0" borderId="39" applyBorder="0">
      <protection locked="0"/>
    </xf>
    <xf numFmtId="0" fontId="6" fillId="0" borderId="39" applyBorder="0">
      <protection locked="0"/>
    </xf>
    <xf numFmtId="0" fontId="85" fillId="41" borderId="6"/>
    <xf numFmtId="165" fontId="86" fillId="42" borderId="0" applyNumberFormat="0" applyFont="0" applyBorder="0" applyAlignment="0" applyProtection="0">
      <alignment horizontal="center"/>
    </xf>
    <xf numFmtId="247" fontId="34" fillId="17" borderId="19" applyFont="0" applyFill="0" applyBorder="0" applyAlignment="0" applyProtection="0">
      <protection locked="0"/>
    </xf>
    <xf numFmtId="0" fontId="87" fillId="0" borderId="0" applyNumberFormat="0" applyFill="0" applyBorder="0" applyAlignment="0" applyProtection="0"/>
    <xf numFmtId="0" fontId="36" fillId="40" borderId="21"/>
    <xf numFmtId="49" fontId="36" fillId="0" borderId="6">
      <alignment horizontal="center"/>
      <protection locked="0"/>
    </xf>
  </cellStyleXfs>
  <cellXfs count="83">
    <xf numFmtId="0" fontId="0" fillId="0" borderId="0" xfId="0"/>
    <xf numFmtId="0" fontId="6" fillId="0" borderId="0" xfId="1"/>
    <xf numFmtId="0" fontId="3" fillId="0" borderId="1" xfId="1" applyFont="1" applyBorder="1" applyAlignment="1" applyProtection="1">
      <alignment vertical="top" wrapText="1" readingOrder="1"/>
      <protection locked="0"/>
    </xf>
    <xf numFmtId="0" fontId="2" fillId="0" borderId="1" xfId="1" applyFont="1" applyBorder="1" applyAlignment="1" applyProtection="1">
      <alignment vertical="top" wrapText="1" readingOrder="1"/>
      <protection locked="0"/>
    </xf>
    <xf numFmtId="0" fontId="1" fillId="0" borderId="1" xfId="1" applyFont="1" applyBorder="1" applyAlignment="1" applyProtection="1">
      <alignment vertical="top" wrapText="1" readingOrder="1"/>
      <protection locked="0"/>
    </xf>
    <xf numFmtId="0" fontId="4" fillId="0" borderId="1" xfId="1" applyFont="1" applyBorder="1" applyAlignment="1" applyProtection="1">
      <alignment vertical="top" wrapText="1" readingOrder="1"/>
      <protection locked="0"/>
    </xf>
    <xf numFmtId="0" fontId="5" fillId="0" borderId="1" xfId="1" applyFont="1" applyBorder="1" applyAlignment="1" applyProtection="1">
      <alignment vertical="top" wrapText="1" readingOrder="1"/>
      <protection locked="0"/>
    </xf>
    <xf numFmtId="0" fontId="8" fillId="0" borderId="0" xfId="0" applyFont="1" applyFill="1"/>
    <xf numFmtId="0" fontId="3" fillId="0" borderId="1" xfId="1" applyNumberFormat="1" applyFont="1" applyBorder="1" applyAlignment="1" applyProtection="1">
      <alignment vertical="top" wrapText="1" readingOrder="1"/>
      <protection locked="0"/>
    </xf>
    <xf numFmtId="164" fontId="3" fillId="0" borderId="1" xfId="2" applyNumberFormat="1" applyFont="1" applyBorder="1" applyAlignment="1" applyProtection="1">
      <alignment vertical="top" wrapText="1" readingOrder="1"/>
      <protection locked="0"/>
    </xf>
    <xf numFmtId="164" fontId="3" fillId="0" borderId="1" xfId="1" applyNumberFormat="1" applyFont="1" applyBorder="1" applyAlignment="1" applyProtection="1">
      <alignment vertical="top" wrapText="1" readingOrder="1"/>
      <protection locked="0"/>
    </xf>
    <xf numFmtId="0" fontId="3" fillId="0" borderId="1" xfId="1" applyFont="1" applyBorder="1" applyAlignment="1" applyProtection="1">
      <alignment vertical="top" wrapText="1" readingOrder="1"/>
      <protection locked="0"/>
    </xf>
    <xf numFmtId="0" fontId="6" fillId="0" borderId="3" xfId="1" applyBorder="1" applyAlignment="1" applyProtection="1">
      <alignment vertical="top" wrapText="1"/>
      <protection locked="0"/>
    </xf>
    <xf numFmtId="0" fontId="9" fillId="0" borderId="3" xfId="1" applyFont="1" applyBorder="1" applyAlignment="1" applyProtection="1">
      <alignment vertical="top" wrapText="1"/>
      <protection locked="0"/>
    </xf>
    <xf numFmtId="0" fontId="3" fillId="0" borderId="1" xfId="1" applyFont="1" applyBorder="1" applyAlignment="1" applyProtection="1">
      <alignment vertical="top" wrapText="1" readingOrder="1"/>
      <protection locked="0"/>
    </xf>
    <xf numFmtId="0" fontId="3" fillId="0" borderId="1" xfId="1" applyFont="1" applyBorder="1" applyAlignment="1" applyProtection="1">
      <alignment vertical="top" wrapText="1" readingOrder="1"/>
      <protection locked="0"/>
    </xf>
    <xf numFmtId="0" fontId="11" fillId="0" borderId="0" xfId="0" applyFont="1"/>
    <xf numFmtId="0" fontId="11" fillId="4" borderId="4" xfId="0" applyFont="1" applyFill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2" fontId="11" fillId="0" borderId="5" xfId="0" applyNumberFormat="1" applyFont="1" applyBorder="1" applyAlignment="1">
      <alignment horizontal="center"/>
    </xf>
    <xf numFmtId="165" fontId="11" fillId="0" borderId="5" xfId="0" applyNumberFormat="1" applyFont="1" applyBorder="1" applyAlignment="1">
      <alignment horizontal="center"/>
    </xf>
    <xf numFmtId="2" fontId="11" fillId="0" borderId="6" xfId="0" applyNumberFormat="1" applyFont="1" applyBorder="1" applyAlignment="1">
      <alignment horizontal="center"/>
    </xf>
    <xf numFmtId="0" fontId="11" fillId="0" borderId="0" xfId="0" applyFont="1" applyAlignment="1">
      <alignment horizontal="right"/>
    </xf>
    <xf numFmtId="164" fontId="11" fillId="0" borderId="6" xfId="2" applyNumberFormat="1" applyFont="1" applyBorder="1" applyAlignment="1">
      <alignment horizontal="center"/>
    </xf>
    <xf numFmtId="164" fontId="6" fillId="0" borderId="0" xfId="1" applyNumberFormat="1"/>
    <xf numFmtId="164" fontId="0" fillId="0" borderId="0" xfId="0" applyNumberFormat="1"/>
    <xf numFmtId="0" fontId="3" fillId="0" borderId="1" xfId="1" applyFont="1" applyBorder="1" applyAlignment="1" applyProtection="1">
      <alignment vertical="top" wrapText="1" readingOrder="1"/>
      <protection locked="0"/>
    </xf>
    <xf numFmtId="0" fontId="6" fillId="0" borderId="0" xfId="1" applyFill="1"/>
    <xf numFmtId="0" fontId="13" fillId="0" borderId="7" xfId="1" applyFont="1" applyFill="1" applyBorder="1"/>
    <xf numFmtId="0" fontId="6" fillId="0" borderId="8" xfId="1" applyFill="1" applyBorder="1"/>
    <xf numFmtId="0" fontId="6" fillId="0" borderId="9" xfId="1" applyFill="1" applyBorder="1"/>
    <xf numFmtId="0" fontId="11" fillId="0" borderId="10" xfId="0" applyFont="1" applyFill="1" applyBorder="1"/>
    <xf numFmtId="0" fontId="0" fillId="0" borderId="0" xfId="0" applyFill="1" applyBorder="1"/>
    <xf numFmtId="0" fontId="6" fillId="0" borderId="0" xfId="4" applyFill="1" applyBorder="1"/>
    <xf numFmtId="0" fontId="11" fillId="0" borderId="0" xfId="0" applyFont="1" applyFill="1" applyBorder="1"/>
    <xf numFmtId="0" fontId="6" fillId="0" borderId="0" xfId="1" applyFill="1" applyBorder="1"/>
    <xf numFmtId="0" fontId="9" fillId="0" borderId="0" xfId="1" applyFont="1" applyFill="1" applyBorder="1"/>
    <xf numFmtId="0" fontId="6" fillId="0" borderId="11" xfId="1" applyFill="1" applyBorder="1"/>
    <xf numFmtId="0" fontId="12" fillId="0" borderId="10" xfId="0" applyFont="1" applyFill="1" applyBorder="1"/>
    <xf numFmtId="0" fontId="12" fillId="0" borderId="0" xfId="0" applyFont="1" applyFill="1" applyBorder="1"/>
    <xf numFmtId="49" fontId="12" fillId="0" borderId="0" xfId="0" applyNumberFormat="1" applyFont="1" applyFill="1" applyBorder="1"/>
    <xf numFmtId="0" fontId="0" fillId="0" borderId="10" xfId="0" applyFill="1" applyBorder="1"/>
    <xf numFmtId="164" fontId="0" fillId="0" borderId="0" xfId="0" applyNumberFormat="1" applyFill="1" applyBorder="1"/>
    <xf numFmtId="10" fontId="6" fillId="0" borderId="0" xfId="3" applyNumberFormat="1" applyFont="1" applyFill="1" applyBorder="1"/>
    <xf numFmtId="0" fontId="6" fillId="0" borderId="10" xfId="1" applyFill="1" applyBorder="1"/>
    <xf numFmtId="43" fontId="6" fillId="0" borderId="0" xfId="1" applyNumberFormat="1" applyFill="1" applyBorder="1"/>
    <xf numFmtId="0" fontId="6" fillId="0" borderId="12" xfId="1" applyFill="1" applyBorder="1"/>
    <xf numFmtId="0" fontId="6" fillId="0" borderId="13" xfId="1" applyFill="1" applyBorder="1"/>
    <xf numFmtId="0" fontId="6" fillId="0" borderId="14" xfId="1" applyFill="1" applyBorder="1"/>
    <xf numFmtId="0" fontId="14" fillId="0" borderId="0" xfId="0" applyFont="1"/>
    <xf numFmtId="10" fontId="9" fillId="0" borderId="0" xfId="3" applyNumberFormat="1" applyFont="1" applyFill="1" applyBorder="1"/>
    <xf numFmtId="0" fontId="15" fillId="0" borderId="0" xfId="4" applyFont="1"/>
    <xf numFmtId="164" fontId="3" fillId="0" borderId="1" xfId="5" applyNumberFormat="1" applyFont="1" applyBorder="1" applyAlignment="1" applyProtection="1">
      <alignment vertical="top" wrapText="1" readingOrder="1"/>
      <protection locked="0"/>
    </xf>
    <xf numFmtId="164" fontId="6" fillId="0" borderId="0" xfId="5" applyNumberFormat="1" applyFont="1"/>
    <xf numFmtId="0" fontId="16" fillId="0" borderId="0" xfId="1" applyFont="1"/>
    <xf numFmtId="1" fontId="9" fillId="0" borderId="18" xfId="1" applyNumberFormat="1" applyFont="1" applyBorder="1" applyAlignment="1">
      <alignment horizontal="right"/>
    </xf>
    <xf numFmtId="1" fontId="9" fillId="0" borderId="18" xfId="1" applyNumberFormat="1" applyFont="1" applyBorder="1" applyAlignment="1">
      <alignment horizontal="left" indent="6"/>
    </xf>
    <xf numFmtId="0" fontId="9" fillId="0" borderId="18" xfId="1" applyFont="1" applyBorder="1"/>
    <xf numFmtId="0" fontId="9" fillId="0" borderId="19" xfId="1" applyFont="1" applyBorder="1"/>
    <xf numFmtId="0" fontId="9" fillId="0" borderId="0" xfId="1" applyFont="1" applyAlignment="1">
      <alignment horizontal="center"/>
    </xf>
    <xf numFmtId="0" fontId="6" fillId="0" borderId="6" xfId="1" applyBorder="1"/>
    <xf numFmtId="164" fontId="6" fillId="0" borderId="6" xfId="1" applyNumberFormat="1" applyBorder="1"/>
    <xf numFmtId="0" fontId="9" fillId="7" borderId="6" xfId="1" applyFont="1" applyFill="1" applyBorder="1" applyAlignment="1">
      <alignment horizontal="center"/>
    </xf>
    <xf numFmtId="0" fontId="6" fillId="8" borderId="6" xfId="1" applyFill="1" applyBorder="1"/>
    <xf numFmtId="164" fontId="6" fillId="0" borderId="0" xfId="6" applyNumberFormat="1" applyFont="1"/>
    <xf numFmtId="0" fontId="17" fillId="0" borderId="0" xfId="7"/>
    <xf numFmtId="0" fontId="3" fillId="0" borderId="1" xfId="1" applyFont="1" applyBorder="1" applyAlignment="1" applyProtection="1">
      <alignment vertical="top" wrapText="1" readingOrder="1"/>
      <protection locked="0"/>
    </xf>
    <xf numFmtId="0" fontId="6" fillId="0" borderId="2" xfId="1" applyBorder="1" applyAlignment="1" applyProtection="1">
      <alignment vertical="top" wrapText="1"/>
      <protection locked="0"/>
    </xf>
    <xf numFmtId="0" fontId="6" fillId="0" borderId="3" xfId="1" applyBorder="1" applyAlignment="1" applyProtection="1">
      <alignment vertical="top" wrapText="1"/>
      <protection locked="0"/>
    </xf>
    <xf numFmtId="0" fontId="4" fillId="2" borderId="1" xfId="1" applyFont="1" applyFill="1" applyBorder="1" applyAlignment="1" applyProtection="1">
      <alignment vertical="top" wrapText="1" readingOrder="1"/>
      <protection locked="0"/>
    </xf>
    <xf numFmtId="0" fontId="9" fillId="0" borderId="2" xfId="1" applyFont="1" applyBorder="1" applyAlignment="1" applyProtection="1">
      <alignment vertical="top" wrapText="1"/>
      <protection locked="0"/>
    </xf>
    <xf numFmtId="0" fontId="9" fillId="0" borderId="3" xfId="1" applyFont="1" applyBorder="1" applyAlignment="1" applyProtection="1">
      <alignment vertical="top" wrapText="1"/>
      <protection locked="0"/>
    </xf>
    <xf numFmtId="0" fontId="3" fillId="2" borderId="1" xfId="1" applyFont="1" applyFill="1" applyBorder="1" applyAlignment="1" applyProtection="1">
      <alignment vertical="top" wrapText="1" readingOrder="1"/>
      <protection locked="0"/>
    </xf>
    <xf numFmtId="164" fontId="3" fillId="2" borderId="1" xfId="5" applyNumberFormat="1" applyFont="1" applyFill="1" applyBorder="1" applyAlignment="1" applyProtection="1">
      <alignment vertical="top" wrapText="1" readingOrder="1"/>
      <protection locked="0"/>
    </xf>
    <xf numFmtId="164" fontId="6" fillId="0" borderId="2" xfId="5" applyNumberFormat="1" applyFont="1" applyBorder="1" applyAlignment="1" applyProtection="1">
      <alignment vertical="top" wrapText="1"/>
      <protection locked="0"/>
    </xf>
    <xf numFmtId="164" fontId="6" fillId="0" borderId="3" xfId="5" applyNumberFormat="1" applyFont="1" applyBorder="1" applyAlignment="1" applyProtection="1">
      <alignment vertical="top" wrapText="1"/>
      <protection locked="0"/>
    </xf>
    <xf numFmtId="164" fontId="3" fillId="2" borderId="16" xfId="5" applyNumberFormat="1" applyFont="1" applyFill="1" applyBorder="1" applyAlignment="1" applyProtection="1">
      <alignment horizontal="right" vertical="top" readingOrder="1"/>
      <protection locked="0"/>
    </xf>
    <xf numFmtId="164" fontId="3" fillId="2" borderId="0" xfId="5" applyNumberFormat="1" applyFont="1" applyFill="1" applyBorder="1" applyAlignment="1" applyProtection="1">
      <alignment horizontal="right" vertical="top" readingOrder="1"/>
      <protection locked="0"/>
    </xf>
    <xf numFmtId="0" fontId="3" fillId="2" borderId="16" xfId="1" applyFont="1" applyFill="1" applyBorder="1" applyAlignment="1" applyProtection="1">
      <alignment horizontal="right" vertical="top" wrapText="1" readingOrder="1"/>
      <protection locked="0"/>
    </xf>
    <xf numFmtId="0" fontId="3" fillId="2" borderId="0" xfId="1" applyFont="1" applyFill="1" applyBorder="1" applyAlignment="1" applyProtection="1">
      <alignment horizontal="right" vertical="top" wrapText="1" readingOrder="1"/>
      <protection locked="0"/>
    </xf>
    <xf numFmtId="164" fontId="3" fillId="2" borderId="17" xfId="5" applyNumberFormat="1" applyFont="1" applyFill="1" applyBorder="1" applyAlignment="1" applyProtection="1">
      <alignment vertical="top" wrapText="1" readingOrder="1"/>
      <protection locked="0"/>
    </xf>
    <xf numFmtId="164" fontId="3" fillId="2" borderId="2" xfId="5" applyNumberFormat="1" applyFont="1" applyFill="1" applyBorder="1" applyAlignment="1" applyProtection="1">
      <alignment vertical="top" wrapText="1" readingOrder="1"/>
      <protection locked="0"/>
    </xf>
    <xf numFmtId="164" fontId="3" fillId="2" borderId="3" xfId="5" applyNumberFormat="1" applyFont="1" applyFill="1" applyBorder="1" applyAlignment="1" applyProtection="1">
      <alignment vertical="top" wrapText="1" readingOrder="1"/>
      <protection locked="0"/>
    </xf>
  </cellXfs>
  <cellStyles count="622">
    <cellStyle name="20% - Accent1 2" xfId="8"/>
    <cellStyle name="20% - Accent1 3" xfId="9"/>
    <cellStyle name="20% - Accent2 2" xfId="10"/>
    <cellStyle name="20% - Accent2 3" xfId="11"/>
    <cellStyle name="20% - Accent3 2" xfId="12"/>
    <cellStyle name="20% - Accent3 3" xfId="13"/>
    <cellStyle name="20% - Accent4 2" xfId="14"/>
    <cellStyle name="20% - Accent4 3" xfId="15"/>
    <cellStyle name="20% - Accent5 2" xfId="16"/>
    <cellStyle name="20% - Accent6 2" xfId="17"/>
    <cellStyle name="40% - Accent1 2" xfId="18"/>
    <cellStyle name="40% - Accent1 3" xfId="19"/>
    <cellStyle name="40% - Accent2 2" xfId="20"/>
    <cellStyle name="40% - Accent3 2" xfId="21"/>
    <cellStyle name="40% - Accent3 3" xfId="22"/>
    <cellStyle name="40% - Accent4 2" xfId="23"/>
    <cellStyle name="40% - Accent4 3" xfId="24"/>
    <cellStyle name="40% - Accent5 2" xfId="25"/>
    <cellStyle name="40% - Accent6 2" xfId="26"/>
    <cellStyle name="40% - Accent6 3" xfId="27"/>
    <cellStyle name="60% - Accent1 2" xfId="28"/>
    <cellStyle name="60% - Accent1 3" xfId="29"/>
    <cellStyle name="60% - Accent2 2" xfId="30"/>
    <cellStyle name="60% - Accent3 2" xfId="31"/>
    <cellStyle name="60% - Accent3 3" xfId="32"/>
    <cellStyle name="60% - Accent4 2" xfId="33"/>
    <cellStyle name="60% - Accent4 3" xfId="34"/>
    <cellStyle name="60% - Accent5 2" xfId="35"/>
    <cellStyle name="60% - Accent6 2" xfId="36"/>
    <cellStyle name="60% - Accent6 3" xfId="37"/>
    <cellStyle name="Accent1 2" xfId="38"/>
    <cellStyle name="Accent1 3" xfId="39"/>
    <cellStyle name="Accent2 2" xfId="40"/>
    <cellStyle name="Accent2 3" xfId="41"/>
    <cellStyle name="Accent3 2" xfId="42"/>
    <cellStyle name="Accent3 3" xfId="43"/>
    <cellStyle name="Accent4 2" xfId="44"/>
    <cellStyle name="Accent4 3" xfId="45"/>
    <cellStyle name="Accent5 2" xfId="46"/>
    <cellStyle name="Accent6 2" xfId="47"/>
    <cellStyle name="ADF" xfId="48"/>
    <cellStyle name="ADF 2" xfId="49"/>
    <cellStyle name="Bad 2" xfId="50"/>
    <cellStyle name="Bad 3" xfId="51"/>
    <cellStyle name="Bit" xfId="52"/>
    <cellStyle name="Bit 2" xfId="53"/>
    <cellStyle name="Calc" xfId="54"/>
    <cellStyle name="Calc 2" xfId="55"/>
    <cellStyle name="Calculation 2" xfId="56"/>
    <cellStyle name="Calculation 2 2" xfId="57"/>
    <cellStyle name="Calculation 2 2 2" xfId="58"/>
    <cellStyle name="Calculation 2 2 3" xfId="59"/>
    <cellStyle name="Calculation 2 2 4" xfId="60"/>
    <cellStyle name="Calculation 2 2 5" xfId="61"/>
    <cellStyle name="Calculation 2 3" xfId="62"/>
    <cellStyle name="Calculation 2 3 2" xfId="63"/>
    <cellStyle name="Calculation 2 3 3" xfId="64"/>
    <cellStyle name="Calculation 2 3 4" xfId="65"/>
    <cellStyle name="Calculation 2 3 5" xfId="66"/>
    <cellStyle name="Calculation 2 4" xfId="67"/>
    <cellStyle name="Calculation 2 4 2" xfId="68"/>
    <cellStyle name="Calculation 2 4 3" xfId="69"/>
    <cellStyle name="Calculation 2 4 4" xfId="70"/>
    <cellStyle name="Calculation 2 4 5" xfId="71"/>
    <cellStyle name="Calculation 2 5" xfId="72"/>
    <cellStyle name="Calculation 2 6" xfId="73"/>
    <cellStyle name="Calculation 2 7" xfId="74"/>
    <cellStyle name="Calculation 2 8" xfId="75"/>
    <cellStyle name="Calculation 2 9" xfId="76"/>
    <cellStyle name="Calculation 3" xfId="77"/>
    <cellStyle name="Calculation 3 2" xfId="78"/>
    <cellStyle name="Calculation 3 3" xfId="79"/>
    <cellStyle name="Calculation 3 4" xfId="80"/>
    <cellStyle name="Calculation 3 5" xfId="81"/>
    <cellStyle name="Calculation 4" xfId="82"/>
    <cellStyle name="Calculation 4 2" xfId="83"/>
    <cellStyle name="Calculation 4 3" xfId="84"/>
    <cellStyle name="Calculation 4 4" xfId="85"/>
    <cellStyle name="Calculation 4 5" xfId="86"/>
    <cellStyle name="Calculation 5" xfId="87"/>
    <cellStyle name="Calculation 5 2" xfId="88"/>
    <cellStyle name="Calculation 5 3" xfId="89"/>
    <cellStyle name="Calculation 5 4" xfId="90"/>
    <cellStyle name="Calculation 5 5" xfId="91"/>
    <cellStyle name="Calculation 6" xfId="92"/>
    <cellStyle name="Calculation 6 2" xfId="93"/>
    <cellStyle name="Calculation 6 3" xfId="94"/>
    <cellStyle name="Calculation 6 4" xfId="95"/>
    <cellStyle name="Calculation 6 5" xfId="96"/>
    <cellStyle name="Calculation 7" xfId="97"/>
    <cellStyle name="CCF" xfId="98"/>
    <cellStyle name="CCF 2" xfId="99"/>
    <cellStyle name="CDU1" xfId="100"/>
    <cellStyle name="CDU1 2" xfId="101"/>
    <cellStyle name="CDU1ADF" xfId="102"/>
    <cellStyle name="CDU1ADF 2" xfId="103"/>
    <cellStyle name="CDU1Atres" xfId="104"/>
    <cellStyle name="CDU1Atres 2" xfId="105"/>
    <cellStyle name="CDU1Kero" xfId="106"/>
    <cellStyle name="CDU1Kero 2" xfId="107"/>
    <cellStyle name="CDU1OHds" xfId="108"/>
    <cellStyle name="CDU1OHds 2" xfId="109"/>
    <cellStyle name="CDU1Tot" xfId="110"/>
    <cellStyle name="CDU1Tot 2" xfId="111"/>
    <cellStyle name="CDU2" xfId="112"/>
    <cellStyle name="CDU2 2" xfId="113"/>
    <cellStyle name="CDU2ADF" xfId="114"/>
    <cellStyle name="CDU2ADF 2" xfId="115"/>
    <cellStyle name="CDU2Atres" xfId="116"/>
    <cellStyle name="CDU2Atres 2" xfId="117"/>
    <cellStyle name="CDU2Kero" xfId="118"/>
    <cellStyle name="CDU2Kero 2" xfId="119"/>
    <cellStyle name="CDU2OHds" xfId="120"/>
    <cellStyle name="CDU2OHds 2" xfId="121"/>
    <cellStyle name="CDU2Tot" xfId="122"/>
    <cellStyle name="CDU2Tot 2" xfId="123"/>
    <cellStyle name="Center" xfId="124"/>
    <cellStyle name="Check Cell 2" xfId="125"/>
    <cellStyle name="Comma" xfId="2" builtinId="3"/>
    <cellStyle name="Comma  - Style1" xfId="126"/>
    <cellStyle name="Comma  - Style2" xfId="127"/>
    <cellStyle name="Comma  - Style3" xfId="128"/>
    <cellStyle name="Comma  - Style4" xfId="129"/>
    <cellStyle name="Comma  - Style5" xfId="130"/>
    <cellStyle name="Comma  - Style6" xfId="131"/>
    <cellStyle name="Comma  - Style7" xfId="132"/>
    <cellStyle name="Comma  - Style8" xfId="133"/>
    <cellStyle name="Comma [-]" xfId="134"/>
    <cellStyle name="Comma [-] 2" xfId="135"/>
    <cellStyle name="Comma [0M_Data Base_DllChange_Calculate" xfId="136"/>
    <cellStyle name="Comma [1]" xfId="137"/>
    <cellStyle name="Comma [1] 2" xfId="138"/>
    <cellStyle name="Comma [2]" xfId="139"/>
    <cellStyle name="Comma [2] 2" xfId="140"/>
    <cellStyle name="Comma [Blank]" xfId="141"/>
    <cellStyle name="Comma [Blank] 2" xfId="142"/>
    <cellStyle name="Comma 2" xfId="5"/>
    <cellStyle name="Comma 3" xfId="6"/>
    <cellStyle name="Comma 4" xfId="143"/>
    <cellStyle name="Comma 5" xfId="144"/>
    <cellStyle name="Comma 6" xfId="145"/>
    <cellStyle name="Comma0" xfId="146"/>
    <cellStyle name="Comma0 2" xfId="147"/>
    <cellStyle name="Consultant Unprotected" xfId="148"/>
    <cellStyle name="COPY" xfId="149"/>
    <cellStyle name="Copy1_" xfId="150"/>
    <cellStyle name="CR_yld" xfId="151"/>
    <cellStyle name="Crd_yld" xfId="152"/>
    <cellStyle name="CRF" xfId="153"/>
    <cellStyle name="CRF 2" xfId="154"/>
    <cellStyle name="CRNaph" xfId="155"/>
    <cellStyle name="CRNaph 2" xfId="156"/>
    <cellStyle name="CRPara" xfId="157"/>
    <cellStyle name="CRPara 2" xfId="158"/>
    <cellStyle name="Crude" xfId="159"/>
    <cellStyle name="Crude 2" xfId="160"/>
    <cellStyle name="Currency [0]OChart1" xfId="161"/>
    <cellStyle name="Currency [0]OChart1 2" xfId="162"/>
    <cellStyle name="Currency [0]OData Base" xfId="163"/>
    <cellStyle name="Currency [0]OData Base 2" xfId="164"/>
    <cellStyle name="Currency [0]ORegister_Functions" xfId="165"/>
    <cellStyle name="Currency 2" xfId="166"/>
    <cellStyle name="Currency 3" xfId="167"/>
    <cellStyle name="Currency 4" xfId="168"/>
    <cellStyle name="Currency0" xfId="169"/>
    <cellStyle name="Currency0 2" xfId="170"/>
    <cellStyle name="CurrencyOData Base_Heat Balance Options Dialog Box" xfId="171"/>
    <cellStyle name="CurrencyOPMSConsts_2" xfId="172"/>
    <cellStyle name="CurrencyOVIEW" xfId="173"/>
    <cellStyle name="CurrencyOVIEW 2" xfId="174"/>
    <cellStyle name="Curr_x001c_Ÿh" xfId="175"/>
    <cellStyle name="Curr_x001c_Ÿh 2" xfId="176"/>
    <cellStyle name="Date" xfId="177"/>
    <cellStyle name="DC" xfId="178"/>
    <cellStyle name="DC2 comment" xfId="179"/>
    <cellStyle name="DCC" xfId="180"/>
    <cellStyle name="DCMessage" xfId="181"/>
    <cellStyle name="Dens" xfId="182"/>
    <cellStyle name="dp0,-" xfId="183"/>
    <cellStyle name="dp1" xfId="184"/>
    <cellStyle name="dp1,-" xfId="185"/>
    <cellStyle name="dp2,-" xfId="186"/>
    <cellStyle name="dp2,- 2" xfId="187"/>
    <cellStyle name="ElecEff" xfId="188"/>
    <cellStyle name="Explanatory Text 2" xfId="189"/>
    <cellStyle name="Fixed" xfId="190"/>
    <cellStyle name="Fixed 2" xfId="191"/>
    <cellStyle name="form" xfId="192"/>
    <cellStyle name="Fuel" xfId="193"/>
    <cellStyle name="Fuel 2" xfId="194"/>
    <cellStyle name="Good 2" xfId="195"/>
    <cellStyle name="Good 3" xfId="196"/>
    <cellStyle name="GreenDCC" xfId="197"/>
    <cellStyle name="H2_Bal" xfId="198"/>
    <cellStyle name="Header1" xfId="199"/>
    <cellStyle name="Header2" xfId="200"/>
    <cellStyle name="Heading 1 2" xfId="201"/>
    <cellStyle name="Heading 1 2 2" xfId="202"/>
    <cellStyle name="Heading 1 2 2 2" xfId="203"/>
    <cellStyle name="Heading 1 2 3" xfId="204"/>
    <cellStyle name="Heading 1 3" xfId="205"/>
    <cellStyle name="Heading 2 2" xfId="206"/>
    <cellStyle name="Heading 2 2 2" xfId="207"/>
    <cellStyle name="Heading 2 2 2 2" xfId="208"/>
    <cellStyle name="Heading 2 2 3" xfId="209"/>
    <cellStyle name="Heading 2 3" xfId="210"/>
    <cellStyle name="Heading 3 2" xfId="211"/>
    <cellStyle name="Heading 3 3" xfId="212"/>
    <cellStyle name="Heading 4 2" xfId="213"/>
    <cellStyle name="Heading 4 3" xfId="214"/>
    <cellStyle name="Hidden" xfId="215"/>
    <cellStyle name="highlight" xfId="216"/>
    <cellStyle name="HYD_yld" xfId="217"/>
    <cellStyle name="HYDSulp" xfId="218"/>
    <cellStyle name="HYDSulp 2" xfId="219"/>
    <cellStyle name="HYF" xfId="220"/>
    <cellStyle name="HYF 2" xfId="221"/>
    <cellStyle name="Hyperlink 2" xfId="222"/>
    <cellStyle name="Hyperlink 3" xfId="223"/>
    <cellStyle name="Input 2" xfId="224"/>
    <cellStyle name="Input 2 2" xfId="225"/>
    <cellStyle name="Input 2 3" xfId="226"/>
    <cellStyle name="Input 2 4" xfId="227"/>
    <cellStyle name="Input 2 5" xfId="228"/>
    <cellStyle name="Input 3" xfId="229"/>
    <cellStyle name="Input 3 2" xfId="230"/>
    <cellStyle name="Input 3 3" xfId="231"/>
    <cellStyle name="Input 3 4" xfId="232"/>
    <cellStyle name="Input 3 5" xfId="233"/>
    <cellStyle name="Input 4" xfId="234"/>
    <cellStyle name="Input 4 2" xfId="235"/>
    <cellStyle name="Input 4 3" xfId="236"/>
    <cellStyle name="Input 4 4" xfId="237"/>
    <cellStyle name="Input 4 5" xfId="238"/>
    <cellStyle name="Input 5" xfId="239"/>
    <cellStyle name="Input 5 2" xfId="240"/>
    <cellStyle name="Input 5 3" xfId="241"/>
    <cellStyle name="Input 5 4" xfId="242"/>
    <cellStyle name="Input 5 5" xfId="243"/>
    <cellStyle name="Input 6" xfId="244"/>
    <cellStyle name="Input 6 2" xfId="245"/>
    <cellStyle name="Input 6 3" xfId="246"/>
    <cellStyle name="Input 6 4" xfId="247"/>
    <cellStyle name="Input 6 5" xfId="248"/>
    <cellStyle name="Input 7" xfId="249"/>
    <cellStyle name="Jet" xfId="250"/>
    <cellStyle name="Jet 2" xfId="251"/>
    <cellStyle name="Linked Cell 2" xfId="252"/>
    <cellStyle name="LNum" xfId="253"/>
    <cellStyle name="LPG" xfId="254"/>
    <cellStyle name="LPG 2" xfId="255"/>
    <cellStyle name="LPress" xfId="256"/>
    <cellStyle name="Lub_yld" xfId="257"/>
    <cellStyle name="Lube" xfId="258"/>
    <cellStyle name="Lube 2" xfId="259"/>
    <cellStyle name="LubeC" xfId="260"/>
    <cellStyle name="LubeC 2" xfId="261"/>
    <cellStyle name="Millares [0]_Calc out" xfId="262"/>
    <cellStyle name="Millares_Calc out" xfId="263"/>
    <cellStyle name="Milliers [0]_TEMPLATE" xfId="264"/>
    <cellStyle name="Milliers_TEMPLATE" xfId="265"/>
    <cellStyle name="MNum" xfId="266"/>
    <cellStyle name="Mogas" xfId="267"/>
    <cellStyle name="Mogas 2" xfId="268"/>
    <cellStyle name="Moneda [0]_Calc out" xfId="269"/>
    <cellStyle name="Moneda_Calc out" xfId="270"/>
    <cellStyle name="Monétaire [0]_TEMPLATE" xfId="271"/>
    <cellStyle name="Monétaire_TEMPLATE" xfId="272"/>
    <cellStyle name="Ms_yld" xfId="273"/>
    <cellStyle name="Neutral 2" xfId="274"/>
    <cellStyle name="Neutral 3" xfId="275"/>
    <cellStyle name="New" xfId="276"/>
    <cellStyle name="New 2" xfId="277"/>
    <cellStyle name="Normal" xfId="0" builtinId="0"/>
    <cellStyle name="Normal - Style1" xfId="278"/>
    <cellStyle name="Normal 10" xfId="4"/>
    <cellStyle name="Normal 11" xfId="279"/>
    <cellStyle name="Normal 12" xfId="280"/>
    <cellStyle name="Normal 13" xfId="281"/>
    <cellStyle name="Normal 14" xfId="282"/>
    <cellStyle name="Normal 15" xfId="283"/>
    <cellStyle name="Normal 16" xfId="284"/>
    <cellStyle name="Normal 17" xfId="285"/>
    <cellStyle name="Normal 18" xfId="286"/>
    <cellStyle name="Normal 19" xfId="287"/>
    <cellStyle name="Normal 2" xfId="1"/>
    <cellStyle name="Normal 2 2" xfId="288"/>
    <cellStyle name="Normal 2 3" xfId="7"/>
    <cellStyle name="Normal 2 4" xfId="289"/>
    <cellStyle name="Normal 20" xfId="290"/>
    <cellStyle name="Normal 21" xfId="291"/>
    <cellStyle name="Normal 22" xfId="292"/>
    <cellStyle name="Normal 23" xfId="293"/>
    <cellStyle name="Normal 24" xfId="294"/>
    <cellStyle name="Normal 25" xfId="295"/>
    <cellStyle name="Normal 26" xfId="296"/>
    <cellStyle name="Normal 27" xfId="297"/>
    <cellStyle name="Normal 28" xfId="298"/>
    <cellStyle name="Normal 29" xfId="299"/>
    <cellStyle name="Normal 3" xfId="300"/>
    <cellStyle name="Normal 30" xfId="301"/>
    <cellStyle name="Normal 31" xfId="302"/>
    <cellStyle name="Normal 32" xfId="303"/>
    <cellStyle name="Normal 4" xfId="304"/>
    <cellStyle name="Normal 5" xfId="305"/>
    <cellStyle name="Normal 6" xfId="306"/>
    <cellStyle name="Normal 7" xfId="307"/>
    <cellStyle name="Normal 8" xfId="308"/>
    <cellStyle name="Normal 9" xfId="309"/>
    <cellStyle name="Note 2" xfId="310"/>
    <cellStyle name="Note 2 2" xfId="311"/>
    <cellStyle name="Note 2 2 2" xfId="312"/>
    <cellStyle name="Note 2 2 3" xfId="313"/>
    <cellStyle name="Note 2 2 4" xfId="314"/>
    <cellStyle name="Note 2 3" xfId="315"/>
    <cellStyle name="Note 2 3 2" xfId="316"/>
    <cellStyle name="Note 2 3 3" xfId="317"/>
    <cellStyle name="Note 2 3 4" xfId="318"/>
    <cellStyle name="Note 2 4" xfId="319"/>
    <cellStyle name="Note 2 4 2" xfId="320"/>
    <cellStyle name="Note 2 4 3" xfId="321"/>
    <cellStyle name="Note 2 4 4" xfId="322"/>
    <cellStyle name="Note 2 5" xfId="323"/>
    <cellStyle name="Note 2 6" xfId="324"/>
    <cellStyle name="Note 2 7" xfId="325"/>
    <cellStyle name="Note 3" xfId="326"/>
    <cellStyle name="Note 3 2" xfId="327"/>
    <cellStyle name="Note 3 3" xfId="328"/>
    <cellStyle name="Note 3 4" xfId="329"/>
    <cellStyle name="Note 4" xfId="330"/>
    <cellStyle name="Note 4 2" xfId="331"/>
    <cellStyle name="Note 4 3" xfId="332"/>
    <cellStyle name="Note 4 4" xfId="333"/>
    <cellStyle name="Note 5" xfId="334"/>
    <cellStyle name="Note 5 2" xfId="335"/>
    <cellStyle name="Note 5 3" xfId="336"/>
    <cellStyle name="Note 5 4" xfId="337"/>
    <cellStyle name="Note 6" xfId="338"/>
    <cellStyle name="Note 6 2" xfId="339"/>
    <cellStyle name="Note 6 3" xfId="340"/>
    <cellStyle name="Note 6 4" xfId="341"/>
    <cellStyle name="Note 6 5" xfId="342"/>
    <cellStyle name="Note 7" xfId="343"/>
    <cellStyle name="NoZero" xfId="344"/>
    <cellStyle name="NoZero 2" xfId="345"/>
    <cellStyle name="NoZeroFixed1" xfId="346"/>
    <cellStyle name="NoZeroFixed1 2" xfId="347"/>
    <cellStyle name="NoZeroFixed2" xfId="348"/>
    <cellStyle name="NoZeroFixed2 2" xfId="349"/>
    <cellStyle name="Num1" xfId="350"/>
    <cellStyle name="Num1 2" xfId="351"/>
    <cellStyle name="Num2" xfId="352"/>
    <cellStyle name="Num2 2" xfId="353"/>
    <cellStyle name="NUMB1D" xfId="354"/>
    <cellStyle name="Output 2" xfId="355"/>
    <cellStyle name="Output 2 2" xfId="356"/>
    <cellStyle name="Output 2 2 2" xfId="357"/>
    <cellStyle name="Output 2 2 3" xfId="358"/>
    <cellStyle name="Output 2 2 4" xfId="359"/>
    <cellStyle name="Output 2 3" xfId="360"/>
    <cellStyle name="Output 2 3 2" xfId="361"/>
    <cellStyle name="Output 2 3 3" xfId="362"/>
    <cellStyle name="Output 2 3 4" xfId="363"/>
    <cellStyle name="Output 2 4" xfId="364"/>
    <cellStyle name="Output 2 4 2" xfId="365"/>
    <cellStyle name="Output 2 4 3" xfId="366"/>
    <cellStyle name="Output 2 4 4" xfId="367"/>
    <cellStyle name="Output 2 5" xfId="368"/>
    <cellStyle name="Output 2 6" xfId="369"/>
    <cellStyle name="Output 2 7" xfId="370"/>
    <cellStyle name="Output 3" xfId="371"/>
    <cellStyle name="Output 3 2" xfId="372"/>
    <cellStyle name="Output 3 3" xfId="373"/>
    <cellStyle name="Output 3 4" xfId="374"/>
    <cellStyle name="Output 4" xfId="375"/>
    <cellStyle name="Output 4 2" xfId="376"/>
    <cellStyle name="Output 4 3" xfId="377"/>
    <cellStyle name="Output 4 4" xfId="378"/>
    <cellStyle name="Output 5" xfId="379"/>
    <cellStyle name="Output 5 2" xfId="380"/>
    <cellStyle name="Output 5 3" xfId="381"/>
    <cellStyle name="Output 5 4" xfId="382"/>
    <cellStyle name="Output 6" xfId="383"/>
    <cellStyle name="Output 6 2" xfId="384"/>
    <cellStyle name="Output 6 3" xfId="385"/>
    <cellStyle name="Output 6 4" xfId="386"/>
    <cellStyle name="Output 6 5" xfId="387"/>
    <cellStyle name="Output 7" xfId="388"/>
    <cellStyle name="P $,(0)" xfId="389"/>
    <cellStyle name="P $,(2)" xfId="390"/>
    <cellStyle name="P, (0)" xfId="391"/>
    <cellStyle name="P, (1)" xfId="392"/>
    <cellStyle name="P, (2)" xfId="393"/>
    <cellStyle name="P, (3)" xfId="394"/>
    <cellStyle name="P, [0]" xfId="395"/>
    <cellStyle name="Percent" xfId="3" builtinId="5"/>
    <cellStyle name="Percent 2" xfId="396"/>
    <cellStyle name="Percent 2 2" xfId="397"/>
    <cellStyle name="Percent 2 3" xfId="398"/>
    <cellStyle name="Percent 3" xfId="399"/>
    <cellStyle name="Percent 4" xfId="400"/>
    <cellStyle name="Percent 5" xfId="401"/>
    <cellStyle name="Plain" xfId="402"/>
    <cellStyle name="Plan" xfId="403"/>
    <cellStyle name="Plan 2" xfId="404"/>
    <cellStyle name="PPU" xfId="405"/>
    <cellStyle name="PPU 2" xfId="406"/>
    <cellStyle name="Pr Fixed (0)" xfId="407"/>
    <cellStyle name="Pr Fixed (1)" xfId="408"/>
    <cellStyle name="Pr Fixed (2)" xfId="409"/>
    <cellStyle name="Pr Fixed (3)" xfId="410"/>
    <cellStyle name="Pr, -0" xfId="411"/>
    <cellStyle name="Prot $,(0)" xfId="412"/>
    <cellStyle name="Prot $,(2)" xfId="413"/>
    <cellStyle name="Prot Fixed (1)" xfId="414"/>
    <cellStyle name="Prot, (0)" xfId="415"/>
    <cellStyle name="Prot, Fixed (2)" xfId="416"/>
    <cellStyle name="Prot, Fixed (3)" xfId="417"/>
    <cellStyle name="Protected" xfId="418"/>
    <cellStyle name="Protected 0" xfId="419"/>
    <cellStyle name="Protected 2" xfId="420"/>
    <cellStyle name="Protected_CASE CONTROLS" xfId="421"/>
    <cellStyle name="Quarter" xfId="422"/>
    <cellStyle name="RCU_yld" xfId="423"/>
    <cellStyle name="RCUCCR" xfId="424"/>
    <cellStyle name="RCUCCR 2" xfId="425"/>
    <cellStyle name="RCUDens" xfId="426"/>
    <cellStyle name="RCUDens 2" xfId="427"/>
    <cellStyle name="RCUKV100" xfId="428"/>
    <cellStyle name="RCUKV100 2" xfId="429"/>
    <cellStyle name="RCUNi" xfId="430"/>
    <cellStyle name="RCUNi 2" xfId="431"/>
    <cellStyle name="RCUNitr" xfId="432"/>
    <cellStyle name="RCUNitr 2" xfId="433"/>
    <cellStyle name="RCUSulp" xfId="434"/>
    <cellStyle name="RCUSulp 2" xfId="435"/>
    <cellStyle name="RCUVABP" xfId="436"/>
    <cellStyle name="RCUVABP 2" xfId="437"/>
    <cellStyle name="RCUVan" xfId="438"/>
    <cellStyle name="RCUVan 2" xfId="439"/>
    <cellStyle name="RedDC" xfId="440"/>
    <cellStyle name="Residue" xfId="441"/>
    <cellStyle name="Residue 2" xfId="442"/>
    <cellStyle name="S_Make" xfId="443"/>
    <cellStyle name="S_Make 2" xfId="444"/>
    <cellStyle name="S_Make_April 21 2004" xfId="445"/>
    <cellStyle name="S_Make_April 21 2004 2" xfId="446"/>
    <cellStyle name="S_Make_aprjul4" xfId="447"/>
    <cellStyle name="S_Make_aprjul4 2" xfId="448"/>
    <cellStyle name="S_Make_aprjul4a" xfId="449"/>
    <cellStyle name="S_Make_aprjul4a 2" xfId="450"/>
    <cellStyle name="S_Make_AugNov2" xfId="451"/>
    <cellStyle name="S_Make_AugNov2 2" xfId="452"/>
    <cellStyle name="S_Make_August 9 2006" xfId="453"/>
    <cellStyle name="S_Make_August 9 2006 2" xfId="454"/>
    <cellStyle name="S_Make_Exposure Management" xfId="455"/>
    <cellStyle name="S_Make_Exposure Management 2" xfId="456"/>
    <cellStyle name="S_Make_June 21 2006" xfId="457"/>
    <cellStyle name="S_Make_June 21 2006 2" xfId="458"/>
    <cellStyle name="S_Make_JunSep4" xfId="459"/>
    <cellStyle name="S_Make_JunSep4 2" xfId="460"/>
    <cellStyle name="S_Make_M1" xfId="461"/>
    <cellStyle name="S_Make_M1 2" xfId="462"/>
    <cellStyle name="S_Make_Pecking Order" xfId="463"/>
    <cellStyle name="S_Make_Pecking Order 2" xfId="464"/>
    <cellStyle name="S_Make_SepDec2b" xfId="465"/>
    <cellStyle name="S_Make_SepDec2b 2" xfId="466"/>
    <cellStyle name="Scientific" xfId="467"/>
    <cellStyle name="Shell" xfId="468"/>
    <cellStyle name="SPress" xfId="469"/>
    <cellStyle name="Standard_A" xfId="470"/>
    <cellStyle name="Style 1" xfId="471"/>
    <cellStyle name="Style 1 2" xfId="472"/>
    <cellStyle name="Style 22" xfId="473"/>
    <cellStyle name="Style 22 2" xfId="474"/>
    <cellStyle name="Style 23" xfId="475"/>
    <cellStyle name="Style 23 2" xfId="476"/>
    <cellStyle name="Style 24" xfId="477"/>
    <cellStyle name="Style 24 2" xfId="478"/>
    <cellStyle name="Style 26" xfId="479"/>
    <cellStyle name="Style 26 2" xfId="480"/>
    <cellStyle name="Style 27" xfId="481"/>
    <cellStyle name="Style 27 2" xfId="482"/>
    <cellStyle name="Style 47" xfId="483"/>
    <cellStyle name="Style 47 2" xfId="484"/>
    <cellStyle name="Style 48" xfId="485"/>
    <cellStyle name="Style 48 2" xfId="486"/>
    <cellStyle name="Supress" xfId="487"/>
    <cellStyle name="Text" xfId="488"/>
    <cellStyle name="Title 2" xfId="489"/>
    <cellStyle name="Title 3" xfId="490"/>
    <cellStyle name="Title Shade" xfId="491"/>
    <cellStyle name="Title Shade Average" xfId="492"/>
    <cellStyle name="Title Shade Caps" xfId="493"/>
    <cellStyle name="TorF" xfId="494"/>
    <cellStyle name="Total 2" xfId="495"/>
    <cellStyle name="Total 2 2" xfId="496"/>
    <cellStyle name="Total 2 2 2" xfId="497"/>
    <cellStyle name="Total 2 2 3" xfId="498"/>
    <cellStyle name="Total 2 2 4" xfId="499"/>
    <cellStyle name="Total 2 2 5" xfId="500"/>
    <cellStyle name="Total 2 3" xfId="501"/>
    <cellStyle name="Total 2 3 2" xfId="502"/>
    <cellStyle name="Total 2 3 3" xfId="503"/>
    <cellStyle name="Total 2 3 4" xfId="504"/>
    <cellStyle name="Total 2 3 5" xfId="505"/>
    <cellStyle name="Total 2 4" xfId="506"/>
    <cellStyle name="Total 2 4 2" xfId="507"/>
    <cellStyle name="Total 2 4 3" xfId="508"/>
    <cellStyle name="Total 2 4 4" xfId="509"/>
    <cellStyle name="Total 2 4 5" xfId="510"/>
    <cellStyle name="Total 2 5" xfId="511"/>
    <cellStyle name="Total 2 6" xfId="512"/>
    <cellStyle name="Total 2 7" xfId="513"/>
    <cellStyle name="Total 3" xfId="514"/>
    <cellStyle name="Total 3 2" xfId="515"/>
    <cellStyle name="Total 3 3" xfId="516"/>
    <cellStyle name="Total 3 4" xfId="517"/>
    <cellStyle name="Total 4" xfId="518"/>
    <cellStyle name="Total 4 2" xfId="519"/>
    <cellStyle name="Total 4 3" xfId="520"/>
    <cellStyle name="Total 4 4" xfId="521"/>
    <cellStyle name="Total 5" xfId="522"/>
    <cellStyle name="Total 5 2" xfId="523"/>
    <cellStyle name="Total 5 3" xfId="524"/>
    <cellStyle name="Total 5 4" xfId="525"/>
    <cellStyle name="Total 5 5" xfId="526"/>
    <cellStyle name="Total 6" xfId="527"/>
    <cellStyle name="UnitID" xfId="528"/>
    <cellStyle name="Unp $,(0)" xfId="529"/>
    <cellStyle name="Unp $,(2)" xfId="530"/>
    <cellStyle name="Unp Comma (0)" xfId="531"/>
    <cellStyle name="Unp Comma [0]" xfId="532"/>
    <cellStyle name="Unp Comma 0" xfId="533"/>
    <cellStyle name="Unp comment" xfId="534"/>
    <cellStyle name="Unp Fixed (0)" xfId="535"/>
    <cellStyle name="Unp Fixed (1)" xfId="536"/>
    <cellStyle name="Unp Fixed (2)" xfId="537"/>
    <cellStyle name="Unp Fixed (3)" xfId="538"/>
    <cellStyle name="Unp Fixed (4)" xfId="539"/>
    <cellStyle name="Unp Fixed-1" xfId="540"/>
    <cellStyle name="Unp Gen" xfId="541"/>
    <cellStyle name="Unp Name" xfId="542"/>
    <cellStyle name="Unp NegComma [0]" xfId="543"/>
    <cellStyle name="Unp Percent" xfId="544"/>
    <cellStyle name="Unp Pos$, [2]" xfId="545"/>
    <cellStyle name="Unp PosComma [0]" xfId="546"/>
    <cellStyle name="Unp PosFixed [1]" xfId="547"/>
    <cellStyle name="Unp PosFixed [2]" xfId="548"/>
    <cellStyle name="Unp PosFixed [3]" xfId="549"/>
    <cellStyle name="Unp PosFixed [4]" xfId="550"/>
    <cellStyle name="Unp PosPercent" xfId="551"/>
    <cellStyle name="Unp, -0" xfId="552"/>
    <cellStyle name="Unprotected" xfId="553"/>
    <cellStyle name="uopRpmL01" xfId="554"/>
    <cellStyle name="uopRpmL01 2" xfId="555"/>
    <cellStyle name="uopRpmL02" xfId="556"/>
    <cellStyle name="uopRpmL02 2" xfId="557"/>
    <cellStyle name="uopRpmL03" xfId="558"/>
    <cellStyle name="uopRpmL03 2" xfId="559"/>
    <cellStyle name="uopRpmL04" xfId="560"/>
    <cellStyle name="uopRpmL04 2" xfId="561"/>
    <cellStyle name="uopRpmL05" xfId="562"/>
    <cellStyle name="uopRpmL05 2" xfId="563"/>
    <cellStyle name="uopRpmL06" xfId="564"/>
    <cellStyle name="uopRpmL06 2" xfId="565"/>
    <cellStyle name="uopRpmL07" xfId="566"/>
    <cellStyle name="uopRpmL07 2" xfId="567"/>
    <cellStyle name="uopRpmL08" xfId="568"/>
    <cellStyle name="uopRpmL08 2" xfId="569"/>
    <cellStyle name="uopRpmL09" xfId="570"/>
    <cellStyle name="uopRpmL09 2" xfId="571"/>
    <cellStyle name="uopRpmL1" xfId="572"/>
    <cellStyle name="uopRpmL1 2" xfId="573"/>
    <cellStyle name="uopRpmL10" xfId="574"/>
    <cellStyle name="uopRpmL10 2" xfId="575"/>
    <cellStyle name="uopRpmL11" xfId="576"/>
    <cellStyle name="uopRpmL11 2" xfId="577"/>
    <cellStyle name="uopRpmL12" xfId="578"/>
    <cellStyle name="uopRpmL12 2" xfId="579"/>
    <cellStyle name="uopRpmL13" xfId="580"/>
    <cellStyle name="uopRpmL13 2" xfId="581"/>
    <cellStyle name="uopRpmL14" xfId="582"/>
    <cellStyle name="uopRpmL14 2" xfId="583"/>
    <cellStyle name="uopRpmL15" xfId="584"/>
    <cellStyle name="uopRpmL15 2" xfId="585"/>
    <cellStyle name="uopRpmL16" xfId="586"/>
    <cellStyle name="uopRpmL16 2" xfId="587"/>
    <cellStyle name="uopRpmL17" xfId="588"/>
    <cellStyle name="uopRpmL17 2" xfId="589"/>
    <cellStyle name="uopRpmL18" xfId="590"/>
    <cellStyle name="uopRpmL18 2" xfId="591"/>
    <cellStyle name="uopRpmL19" xfId="592"/>
    <cellStyle name="uopRpmL19 2" xfId="593"/>
    <cellStyle name="uopRpmL2" xfId="594"/>
    <cellStyle name="uopRpmL2 2" xfId="595"/>
    <cellStyle name="uopRpmL20" xfId="596"/>
    <cellStyle name="uopRpmL20 2" xfId="597"/>
    <cellStyle name="uopRpmL3" xfId="598"/>
    <cellStyle name="uopRpmL3 2" xfId="599"/>
    <cellStyle name="uopRpmL4" xfId="600"/>
    <cellStyle name="uopRpmL4 2" xfId="601"/>
    <cellStyle name="uopRpmL5" xfId="602"/>
    <cellStyle name="uopRpmL5 2" xfId="603"/>
    <cellStyle name="uopRpmL6" xfId="604"/>
    <cellStyle name="uopRpmL6 2" xfId="605"/>
    <cellStyle name="uopRpmL7" xfId="606"/>
    <cellStyle name="uopRpmL7 2" xfId="607"/>
    <cellStyle name="uopRpmL8" xfId="608"/>
    <cellStyle name="uopRpmL8 2" xfId="609"/>
    <cellStyle name="uopRpmL9" xfId="610"/>
    <cellStyle name="uopRpmL9 2" xfId="611"/>
    <cellStyle name="uopRpmLE" xfId="612"/>
    <cellStyle name="uopRpmLE 2" xfId="613"/>
    <cellStyle name="User Entry" xfId="614"/>
    <cellStyle name="User Entry 2" xfId="615"/>
    <cellStyle name="User_Free" xfId="616"/>
    <cellStyle name="Value_Out_Of_Range" xfId="617"/>
    <cellStyle name="Vol_yld" xfId="618"/>
    <cellStyle name="Warning Text 2" xfId="619"/>
    <cellStyle name="YellowDCC" xfId="620"/>
    <cellStyle name="YorN" xfId="62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C0CB"/>
      <rgbColor rgb="000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Ethanol CI Avg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Master!$C$198:$V$198</c:f>
              <c:strCache>
                <c:ptCount val="20"/>
                <c:pt idx="0">
                  <c:v>Q1 2011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Q1 2012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Q1 2013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Q1 2014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Q1 2015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</c:strCache>
            </c:strRef>
          </c:cat>
          <c:val>
            <c:numRef>
              <c:f>Master!$C$199:$V$199</c:f>
              <c:numCache>
                <c:formatCode>General</c:formatCode>
                <c:ptCount val="20"/>
                <c:pt idx="0">
                  <c:v>88.47</c:v>
                </c:pt>
                <c:pt idx="1">
                  <c:v>87.8</c:v>
                </c:pt>
                <c:pt idx="2">
                  <c:v>87</c:v>
                </c:pt>
                <c:pt idx="3">
                  <c:v>86.61</c:v>
                </c:pt>
                <c:pt idx="4">
                  <c:v>86.8</c:v>
                </c:pt>
                <c:pt idx="5">
                  <c:v>86.78</c:v>
                </c:pt>
                <c:pt idx="6">
                  <c:v>83.48</c:v>
                </c:pt>
                <c:pt idx="7">
                  <c:v>84.29</c:v>
                </c:pt>
                <c:pt idx="8">
                  <c:v>83.6</c:v>
                </c:pt>
                <c:pt idx="9">
                  <c:v>83.81</c:v>
                </c:pt>
                <c:pt idx="10">
                  <c:v>80.239999999999995</c:v>
                </c:pt>
                <c:pt idx="11">
                  <c:v>81.84</c:v>
                </c:pt>
                <c:pt idx="12">
                  <c:v>82.83</c:v>
                </c:pt>
                <c:pt idx="13">
                  <c:v>80.400000000000006</c:v>
                </c:pt>
                <c:pt idx="14">
                  <c:v>82.03</c:v>
                </c:pt>
                <c:pt idx="15">
                  <c:v>82.37</c:v>
                </c:pt>
                <c:pt idx="16">
                  <c:v>82.87</c:v>
                </c:pt>
                <c:pt idx="17">
                  <c:v>82.76</c:v>
                </c:pt>
                <c:pt idx="18">
                  <c:v>81.96</c:v>
                </c:pt>
                <c:pt idx="19">
                  <c:v>79.22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05024"/>
        <c:axId val="64306560"/>
      </c:lineChart>
      <c:catAx>
        <c:axId val="64305024"/>
        <c:scaling>
          <c:orientation val="minMax"/>
        </c:scaling>
        <c:delete val="0"/>
        <c:axPos val="b"/>
        <c:majorTickMark val="out"/>
        <c:minorTickMark val="none"/>
        <c:tickLblPos val="nextTo"/>
        <c:crossAx val="64306560"/>
        <c:crosses val="autoZero"/>
        <c:auto val="1"/>
        <c:lblAlgn val="ctr"/>
        <c:lblOffset val="100"/>
        <c:noMultiLvlLbl val="0"/>
      </c:catAx>
      <c:valAx>
        <c:axId val="643065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43050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 b="1" i="0" baseline="0">
                <a:effectLst/>
              </a:rPr>
              <a:t>Fig 3. Credit Pecentage by Fuel</a:t>
            </a:r>
            <a:endParaRPr lang="en-US" sz="1200">
              <a:effectLst/>
            </a:endParaRPr>
          </a:p>
          <a:p>
            <a:pPr>
              <a:defRPr sz="1200"/>
            </a:pPr>
            <a:r>
              <a:rPr lang="en-US" sz="1200" b="1" i="0" baseline="0">
                <a:effectLst/>
              </a:rPr>
              <a:t>Q1 2011 - Q4 2015</a:t>
            </a:r>
            <a:endParaRPr lang="en-US" sz="12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percentStacked"/>
        <c:varyColors val="0"/>
        <c:ser>
          <c:idx val="11"/>
          <c:order val="0"/>
          <c:tx>
            <c:strRef>
              <c:f>Master!$A$59</c:f>
              <c:strCache>
                <c:ptCount val="1"/>
                <c:pt idx="0">
                  <c:v>Other (CARBOB, ULSD, H2)</c:v>
                </c:pt>
              </c:strCache>
            </c:strRef>
          </c:tx>
          <c:invertIfNegative val="0"/>
          <c:cat>
            <c:strRef>
              <c:f>Master!$C$29:$S$29</c:f>
              <c:strCache>
                <c:ptCount val="17"/>
                <c:pt idx="0">
                  <c:v>Q1 - Q4 2011</c:v>
                </c:pt>
                <c:pt idx="1">
                  <c:v>Q2 2011 - Q1 2012</c:v>
                </c:pt>
                <c:pt idx="2">
                  <c:v>Q3 2011 - Q2 2012</c:v>
                </c:pt>
                <c:pt idx="3">
                  <c:v>Q4 2011 - Q3 2012</c:v>
                </c:pt>
                <c:pt idx="4">
                  <c:v>Q1 - Q4 2012</c:v>
                </c:pt>
                <c:pt idx="5">
                  <c:v>Q2 2012 - Q1 2013</c:v>
                </c:pt>
                <c:pt idx="6">
                  <c:v>Q3 2012 - Q2 2013</c:v>
                </c:pt>
                <c:pt idx="7">
                  <c:v>Q4 2012 - Q3 2013</c:v>
                </c:pt>
                <c:pt idx="8">
                  <c:v>Q1 - Q4 2013</c:v>
                </c:pt>
                <c:pt idx="9">
                  <c:v>Q2 2013 -Q1 2014</c:v>
                </c:pt>
                <c:pt idx="10">
                  <c:v>Q3 2013 - Q2 2014</c:v>
                </c:pt>
                <c:pt idx="11">
                  <c:v>Q4 2013 - Q3 2014</c:v>
                </c:pt>
                <c:pt idx="12">
                  <c:v>Q1 - Q4 2014</c:v>
                </c:pt>
                <c:pt idx="13">
                  <c:v>Q2 2014 -Q1 2015</c:v>
                </c:pt>
                <c:pt idx="14">
                  <c:v>Q3 2014 -Q2 2015</c:v>
                </c:pt>
                <c:pt idx="15">
                  <c:v>Q4 2014 - Q3 2015</c:v>
                </c:pt>
                <c:pt idx="16">
                  <c:v>Q1 - Q4 2015</c:v>
                </c:pt>
              </c:strCache>
            </c:strRef>
          </c:cat>
          <c:val>
            <c:numRef>
              <c:f>Master!$C$59:$S$59</c:f>
              <c:numCache>
                <c:formatCode>_(* #,##0_);_(* \(#,##0\);_(* "-"??_);_(@_)</c:formatCode>
                <c:ptCount val="17"/>
                <c:pt idx="0">
                  <c:v>754.5</c:v>
                </c:pt>
                <c:pt idx="1">
                  <c:v>983.75</c:v>
                </c:pt>
                <c:pt idx="2">
                  <c:v>1285.25</c:v>
                </c:pt>
                <c:pt idx="3">
                  <c:v>980.25</c:v>
                </c:pt>
                <c:pt idx="4">
                  <c:v>955.75</c:v>
                </c:pt>
                <c:pt idx="5">
                  <c:v>1651</c:v>
                </c:pt>
                <c:pt idx="6">
                  <c:v>2050.75</c:v>
                </c:pt>
                <c:pt idx="7">
                  <c:v>2221.5</c:v>
                </c:pt>
                <c:pt idx="8">
                  <c:v>2322</c:v>
                </c:pt>
                <c:pt idx="9">
                  <c:v>1655.75</c:v>
                </c:pt>
                <c:pt idx="10">
                  <c:v>2305.5</c:v>
                </c:pt>
                <c:pt idx="11">
                  <c:v>5110.25</c:v>
                </c:pt>
                <c:pt idx="12">
                  <c:v>4997.5</c:v>
                </c:pt>
                <c:pt idx="13">
                  <c:v>5761.5</c:v>
                </c:pt>
                <c:pt idx="14">
                  <c:v>4722.75</c:v>
                </c:pt>
                <c:pt idx="15">
                  <c:v>2806.25</c:v>
                </c:pt>
                <c:pt idx="16">
                  <c:v>3221</c:v>
                </c:pt>
              </c:numCache>
            </c:numRef>
          </c:val>
        </c:ser>
        <c:ser>
          <c:idx val="10"/>
          <c:order val="1"/>
          <c:tx>
            <c:strRef>
              <c:f>Master!$A$58</c:f>
              <c:strCache>
                <c:ptCount val="1"/>
                <c:pt idx="0">
                  <c:v>Renewable Diesel</c:v>
                </c:pt>
              </c:strCache>
            </c:strRef>
          </c:tx>
          <c:invertIfNegative val="0"/>
          <c:cat>
            <c:strRef>
              <c:f>Master!$C$29:$S$29</c:f>
              <c:strCache>
                <c:ptCount val="17"/>
                <c:pt idx="0">
                  <c:v>Q1 - Q4 2011</c:v>
                </c:pt>
                <c:pt idx="1">
                  <c:v>Q2 2011 - Q1 2012</c:v>
                </c:pt>
                <c:pt idx="2">
                  <c:v>Q3 2011 - Q2 2012</c:v>
                </c:pt>
                <c:pt idx="3">
                  <c:v>Q4 2011 - Q3 2012</c:v>
                </c:pt>
                <c:pt idx="4">
                  <c:v>Q1 - Q4 2012</c:v>
                </c:pt>
                <c:pt idx="5">
                  <c:v>Q2 2012 - Q1 2013</c:v>
                </c:pt>
                <c:pt idx="6">
                  <c:v>Q3 2012 - Q2 2013</c:v>
                </c:pt>
                <c:pt idx="7">
                  <c:v>Q4 2012 - Q3 2013</c:v>
                </c:pt>
                <c:pt idx="8">
                  <c:v>Q1 - Q4 2013</c:v>
                </c:pt>
                <c:pt idx="9">
                  <c:v>Q2 2013 -Q1 2014</c:v>
                </c:pt>
                <c:pt idx="10">
                  <c:v>Q3 2013 - Q2 2014</c:v>
                </c:pt>
                <c:pt idx="11">
                  <c:v>Q4 2013 - Q3 2014</c:v>
                </c:pt>
                <c:pt idx="12">
                  <c:v>Q1 - Q4 2014</c:v>
                </c:pt>
                <c:pt idx="13">
                  <c:v>Q2 2014 -Q1 2015</c:v>
                </c:pt>
                <c:pt idx="14">
                  <c:v>Q3 2014 -Q2 2015</c:v>
                </c:pt>
                <c:pt idx="15">
                  <c:v>Q4 2014 - Q3 2015</c:v>
                </c:pt>
                <c:pt idx="16">
                  <c:v>Q1 - Q4 2015</c:v>
                </c:pt>
              </c:strCache>
            </c:strRef>
          </c:cat>
          <c:val>
            <c:numRef>
              <c:f>Master!$C$58:$S$58</c:f>
              <c:numCache>
                <c:formatCode>_(* #,##0_);_(* \(#,##0\);_(* "-"??_);_(@_)</c:formatCode>
                <c:ptCount val="17"/>
                <c:pt idx="0">
                  <c:v>4255</c:v>
                </c:pt>
                <c:pt idx="1">
                  <c:v>5163</c:v>
                </c:pt>
                <c:pt idx="2">
                  <c:v>6022</c:v>
                </c:pt>
                <c:pt idx="3">
                  <c:v>6916</c:v>
                </c:pt>
                <c:pt idx="4">
                  <c:v>18165</c:v>
                </c:pt>
                <c:pt idx="5">
                  <c:v>32601</c:v>
                </c:pt>
                <c:pt idx="6">
                  <c:v>75473</c:v>
                </c:pt>
                <c:pt idx="7">
                  <c:v>145738</c:v>
                </c:pt>
                <c:pt idx="8">
                  <c:v>197482</c:v>
                </c:pt>
                <c:pt idx="9">
                  <c:v>229473</c:v>
                </c:pt>
                <c:pt idx="10">
                  <c:v>237650</c:v>
                </c:pt>
                <c:pt idx="11">
                  <c:v>230532</c:v>
                </c:pt>
                <c:pt idx="12">
                  <c:v>211245</c:v>
                </c:pt>
                <c:pt idx="13">
                  <c:v>214231</c:v>
                </c:pt>
                <c:pt idx="14">
                  <c:v>221522</c:v>
                </c:pt>
                <c:pt idx="15">
                  <c:v>231039</c:v>
                </c:pt>
                <c:pt idx="16">
                  <c:v>259543</c:v>
                </c:pt>
              </c:numCache>
            </c:numRef>
          </c:val>
        </c:ser>
        <c:ser>
          <c:idx val="9"/>
          <c:order val="2"/>
          <c:tx>
            <c:strRef>
              <c:f>Master!$A$57</c:f>
              <c:strCache>
                <c:ptCount val="1"/>
                <c:pt idx="0">
                  <c:v>Biodiesel</c:v>
                </c:pt>
              </c:strCache>
            </c:strRef>
          </c:tx>
          <c:invertIfNegative val="0"/>
          <c:cat>
            <c:strRef>
              <c:f>Master!$C$29:$S$29</c:f>
              <c:strCache>
                <c:ptCount val="17"/>
                <c:pt idx="0">
                  <c:v>Q1 - Q4 2011</c:v>
                </c:pt>
                <c:pt idx="1">
                  <c:v>Q2 2011 - Q1 2012</c:v>
                </c:pt>
                <c:pt idx="2">
                  <c:v>Q3 2011 - Q2 2012</c:v>
                </c:pt>
                <c:pt idx="3">
                  <c:v>Q4 2011 - Q3 2012</c:v>
                </c:pt>
                <c:pt idx="4">
                  <c:v>Q1 - Q4 2012</c:v>
                </c:pt>
                <c:pt idx="5">
                  <c:v>Q2 2012 - Q1 2013</c:v>
                </c:pt>
                <c:pt idx="6">
                  <c:v>Q3 2012 - Q2 2013</c:v>
                </c:pt>
                <c:pt idx="7">
                  <c:v>Q4 2012 - Q3 2013</c:v>
                </c:pt>
                <c:pt idx="8">
                  <c:v>Q1 - Q4 2013</c:v>
                </c:pt>
                <c:pt idx="9">
                  <c:v>Q2 2013 -Q1 2014</c:v>
                </c:pt>
                <c:pt idx="10">
                  <c:v>Q3 2013 - Q2 2014</c:v>
                </c:pt>
                <c:pt idx="11">
                  <c:v>Q4 2013 - Q3 2014</c:v>
                </c:pt>
                <c:pt idx="12">
                  <c:v>Q1 - Q4 2014</c:v>
                </c:pt>
                <c:pt idx="13">
                  <c:v>Q2 2014 -Q1 2015</c:v>
                </c:pt>
                <c:pt idx="14">
                  <c:v>Q3 2014 -Q2 2015</c:v>
                </c:pt>
                <c:pt idx="15">
                  <c:v>Q4 2014 - Q3 2015</c:v>
                </c:pt>
                <c:pt idx="16">
                  <c:v>Q1 - Q4 2015</c:v>
                </c:pt>
              </c:strCache>
            </c:strRef>
          </c:cat>
          <c:val>
            <c:numRef>
              <c:f>Master!$C$57:$S$57</c:f>
              <c:numCache>
                <c:formatCode>_(* #,##0_);_(* \(#,##0\);_(* "-"??_);_(@_)</c:formatCode>
                <c:ptCount val="17"/>
                <c:pt idx="0">
                  <c:v>21067</c:v>
                </c:pt>
                <c:pt idx="1">
                  <c:v>26837</c:v>
                </c:pt>
                <c:pt idx="2">
                  <c:v>31928</c:v>
                </c:pt>
                <c:pt idx="3">
                  <c:v>34835</c:v>
                </c:pt>
                <c:pt idx="4">
                  <c:v>37287</c:v>
                </c:pt>
                <c:pt idx="5">
                  <c:v>40275</c:v>
                </c:pt>
                <c:pt idx="6">
                  <c:v>60563</c:v>
                </c:pt>
                <c:pt idx="7">
                  <c:v>83896</c:v>
                </c:pt>
                <c:pt idx="8">
                  <c:v>140550</c:v>
                </c:pt>
                <c:pt idx="9">
                  <c:v>172228</c:v>
                </c:pt>
                <c:pt idx="10">
                  <c:v>187872</c:v>
                </c:pt>
                <c:pt idx="11">
                  <c:v>194801</c:v>
                </c:pt>
                <c:pt idx="12">
                  <c:v>181332</c:v>
                </c:pt>
                <c:pt idx="13">
                  <c:v>186942</c:v>
                </c:pt>
                <c:pt idx="14">
                  <c:v>212524</c:v>
                </c:pt>
                <c:pt idx="15">
                  <c:v>264858</c:v>
                </c:pt>
                <c:pt idx="16">
                  <c:v>302327</c:v>
                </c:pt>
              </c:numCache>
            </c:numRef>
          </c:val>
        </c:ser>
        <c:ser>
          <c:idx val="8"/>
          <c:order val="3"/>
          <c:tx>
            <c:strRef>
              <c:f>Master!$A$56</c:f>
              <c:strCache>
                <c:ptCount val="1"/>
                <c:pt idx="0">
                  <c:v>Biomethane</c:v>
                </c:pt>
              </c:strCache>
            </c:strRef>
          </c:tx>
          <c:invertIfNegative val="0"/>
          <c:cat>
            <c:strRef>
              <c:f>Master!$C$29:$S$29</c:f>
              <c:strCache>
                <c:ptCount val="17"/>
                <c:pt idx="0">
                  <c:v>Q1 - Q4 2011</c:v>
                </c:pt>
                <c:pt idx="1">
                  <c:v>Q2 2011 - Q1 2012</c:v>
                </c:pt>
                <c:pt idx="2">
                  <c:v>Q3 2011 - Q2 2012</c:v>
                </c:pt>
                <c:pt idx="3">
                  <c:v>Q4 2011 - Q3 2012</c:v>
                </c:pt>
                <c:pt idx="4">
                  <c:v>Q1 - Q4 2012</c:v>
                </c:pt>
                <c:pt idx="5">
                  <c:v>Q2 2012 - Q1 2013</c:v>
                </c:pt>
                <c:pt idx="6">
                  <c:v>Q3 2012 - Q2 2013</c:v>
                </c:pt>
                <c:pt idx="7">
                  <c:v>Q4 2012 - Q3 2013</c:v>
                </c:pt>
                <c:pt idx="8">
                  <c:v>Q1 - Q4 2013</c:v>
                </c:pt>
                <c:pt idx="9">
                  <c:v>Q2 2013 -Q1 2014</c:v>
                </c:pt>
                <c:pt idx="10">
                  <c:v>Q3 2013 - Q2 2014</c:v>
                </c:pt>
                <c:pt idx="11">
                  <c:v>Q4 2013 - Q3 2014</c:v>
                </c:pt>
                <c:pt idx="12">
                  <c:v>Q1 - Q4 2014</c:v>
                </c:pt>
                <c:pt idx="13">
                  <c:v>Q2 2014 -Q1 2015</c:v>
                </c:pt>
                <c:pt idx="14">
                  <c:v>Q3 2014 -Q2 2015</c:v>
                </c:pt>
                <c:pt idx="15">
                  <c:v>Q4 2014 - Q3 2015</c:v>
                </c:pt>
                <c:pt idx="16">
                  <c:v>Q1 - Q4 2015</c:v>
                </c:pt>
              </c:strCache>
            </c:strRef>
          </c:cat>
          <c:val>
            <c:numRef>
              <c:f>Master!$C$56:$S$56</c:f>
              <c:numCache>
                <c:formatCode>_(* #,##0_);_(* \(#,##0\);_(* "-"??_);_(@_)</c:formatCode>
                <c:ptCount val="17"/>
                <c:pt idx="0">
                  <c:v>3679</c:v>
                </c:pt>
                <c:pt idx="1">
                  <c:v>4218</c:v>
                </c:pt>
                <c:pt idx="2">
                  <c:v>4506</c:v>
                </c:pt>
                <c:pt idx="3">
                  <c:v>4160</c:v>
                </c:pt>
                <c:pt idx="4">
                  <c:v>3711</c:v>
                </c:pt>
                <c:pt idx="5">
                  <c:v>3680</c:v>
                </c:pt>
                <c:pt idx="6">
                  <c:v>3906</c:v>
                </c:pt>
                <c:pt idx="7">
                  <c:v>8749</c:v>
                </c:pt>
                <c:pt idx="8">
                  <c:v>24517</c:v>
                </c:pt>
                <c:pt idx="9">
                  <c:v>33883</c:v>
                </c:pt>
                <c:pt idx="10">
                  <c:v>42046</c:v>
                </c:pt>
                <c:pt idx="11">
                  <c:v>46278</c:v>
                </c:pt>
                <c:pt idx="12">
                  <c:v>56780</c:v>
                </c:pt>
                <c:pt idx="13">
                  <c:v>71686</c:v>
                </c:pt>
                <c:pt idx="14">
                  <c:v>99067</c:v>
                </c:pt>
                <c:pt idx="15">
                  <c:v>124892</c:v>
                </c:pt>
                <c:pt idx="16">
                  <c:v>146698</c:v>
                </c:pt>
              </c:numCache>
            </c:numRef>
          </c:val>
        </c:ser>
        <c:ser>
          <c:idx val="7"/>
          <c:order val="4"/>
          <c:tx>
            <c:strRef>
              <c:f>Master!$A$55</c:f>
              <c:strCache>
                <c:ptCount val="1"/>
                <c:pt idx="0">
                  <c:v>Natural Gas</c:v>
                </c:pt>
              </c:strCache>
            </c:strRef>
          </c:tx>
          <c:invertIfNegative val="0"/>
          <c:cat>
            <c:strRef>
              <c:f>Master!$C$29:$S$29</c:f>
              <c:strCache>
                <c:ptCount val="17"/>
                <c:pt idx="0">
                  <c:v>Q1 - Q4 2011</c:v>
                </c:pt>
                <c:pt idx="1">
                  <c:v>Q2 2011 - Q1 2012</c:v>
                </c:pt>
                <c:pt idx="2">
                  <c:v>Q3 2011 - Q2 2012</c:v>
                </c:pt>
                <c:pt idx="3">
                  <c:v>Q4 2011 - Q3 2012</c:v>
                </c:pt>
                <c:pt idx="4">
                  <c:v>Q1 - Q4 2012</c:v>
                </c:pt>
                <c:pt idx="5">
                  <c:v>Q2 2012 - Q1 2013</c:v>
                </c:pt>
                <c:pt idx="6">
                  <c:v>Q3 2012 - Q2 2013</c:v>
                </c:pt>
                <c:pt idx="7">
                  <c:v>Q4 2012 - Q3 2013</c:v>
                </c:pt>
                <c:pt idx="8">
                  <c:v>Q1 - Q4 2013</c:v>
                </c:pt>
                <c:pt idx="9">
                  <c:v>Q2 2013 -Q1 2014</c:v>
                </c:pt>
                <c:pt idx="10">
                  <c:v>Q3 2013 - Q2 2014</c:v>
                </c:pt>
                <c:pt idx="11">
                  <c:v>Q4 2013 - Q3 2014</c:v>
                </c:pt>
                <c:pt idx="12">
                  <c:v>Q1 - Q4 2014</c:v>
                </c:pt>
                <c:pt idx="13">
                  <c:v>Q2 2014 -Q1 2015</c:v>
                </c:pt>
                <c:pt idx="14">
                  <c:v>Q3 2014 -Q2 2015</c:v>
                </c:pt>
                <c:pt idx="15">
                  <c:v>Q4 2014 - Q3 2015</c:v>
                </c:pt>
                <c:pt idx="16">
                  <c:v>Q1 - Q4 2015</c:v>
                </c:pt>
              </c:strCache>
            </c:strRef>
          </c:cat>
          <c:val>
            <c:numRef>
              <c:f>Master!$C$55:$S$55</c:f>
              <c:numCache>
                <c:formatCode>_(* #,##0_);_(* \(#,##0\);_(* "-"??_);_(@_)</c:formatCode>
                <c:ptCount val="17"/>
                <c:pt idx="0">
                  <c:v>40747</c:v>
                </c:pt>
                <c:pt idx="1">
                  <c:v>40798</c:v>
                </c:pt>
                <c:pt idx="2">
                  <c:v>41014</c:v>
                </c:pt>
                <c:pt idx="3">
                  <c:v>43088</c:v>
                </c:pt>
                <c:pt idx="4">
                  <c:v>45270</c:v>
                </c:pt>
                <c:pt idx="5">
                  <c:v>50129</c:v>
                </c:pt>
                <c:pt idx="6">
                  <c:v>53971</c:v>
                </c:pt>
                <c:pt idx="7">
                  <c:v>54373</c:v>
                </c:pt>
                <c:pt idx="8">
                  <c:v>55536</c:v>
                </c:pt>
                <c:pt idx="9">
                  <c:v>55067</c:v>
                </c:pt>
                <c:pt idx="10">
                  <c:v>58165</c:v>
                </c:pt>
                <c:pt idx="11">
                  <c:v>60649</c:v>
                </c:pt>
                <c:pt idx="12">
                  <c:v>61782</c:v>
                </c:pt>
                <c:pt idx="13">
                  <c:v>61000</c:v>
                </c:pt>
                <c:pt idx="14">
                  <c:v>54192</c:v>
                </c:pt>
                <c:pt idx="15">
                  <c:v>49458</c:v>
                </c:pt>
                <c:pt idx="16">
                  <c:v>44806</c:v>
                </c:pt>
              </c:numCache>
            </c:numRef>
          </c:val>
        </c:ser>
        <c:ser>
          <c:idx val="6"/>
          <c:order val="5"/>
          <c:tx>
            <c:strRef>
              <c:f>Master!$A$54</c:f>
              <c:strCache>
                <c:ptCount val="1"/>
                <c:pt idx="0">
                  <c:v>Electricity</c:v>
                </c:pt>
              </c:strCache>
            </c:strRef>
          </c:tx>
          <c:invertIfNegative val="0"/>
          <c:cat>
            <c:strRef>
              <c:f>Master!$C$29:$S$29</c:f>
              <c:strCache>
                <c:ptCount val="17"/>
                <c:pt idx="0">
                  <c:v>Q1 - Q4 2011</c:v>
                </c:pt>
                <c:pt idx="1">
                  <c:v>Q2 2011 - Q1 2012</c:v>
                </c:pt>
                <c:pt idx="2">
                  <c:v>Q3 2011 - Q2 2012</c:v>
                </c:pt>
                <c:pt idx="3">
                  <c:v>Q4 2011 - Q3 2012</c:v>
                </c:pt>
                <c:pt idx="4">
                  <c:v>Q1 - Q4 2012</c:v>
                </c:pt>
                <c:pt idx="5">
                  <c:v>Q2 2012 - Q1 2013</c:v>
                </c:pt>
                <c:pt idx="6">
                  <c:v>Q3 2012 - Q2 2013</c:v>
                </c:pt>
                <c:pt idx="7">
                  <c:v>Q4 2012 - Q3 2013</c:v>
                </c:pt>
                <c:pt idx="8">
                  <c:v>Q1 - Q4 2013</c:v>
                </c:pt>
                <c:pt idx="9">
                  <c:v>Q2 2013 -Q1 2014</c:v>
                </c:pt>
                <c:pt idx="10">
                  <c:v>Q3 2013 - Q2 2014</c:v>
                </c:pt>
                <c:pt idx="11">
                  <c:v>Q4 2013 - Q3 2014</c:v>
                </c:pt>
                <c:pt idx="12">
                  <c:v>Q1 - Q4 2014</c:v>
                </c:pt>
                <c:pt idx="13">
                  <c:v>Q2 2014 -Q1 2015</c:v>
                </c:pt>
                <c:pt idx="14">
                  <c:v>Q3 2014 -Q2 2015</c:v>
                </c:pt>
                <c:pt idx="15">
                  <c:v>Q4 2014 - Q3 2015</c:v>
                </c:pt>
                <c:pt idx="16">
                  <c:v>Q1 - Q4 2015</c:v>
                </c:pt>
              </c:strCache>
            </c:strRef>
          </c:cat>
          <c:val>
            <c:numRef>
              <c:f>Master!$C$54:$S$54</c:f>
              <c:numCache>
                <c:formatCode>_(* #,##0_);_(* \(#,##0\);_(* "-"??_);_(@_)</c:formatCode>
                <c:ptCount val="17"/>
                <c:pt idx="0">
                  <c:v>1936</c:v>
                </c:pt>
                <c:pt idx="1">
                  <c:v>2951</c:v>
                </c:pt>
                <c:pt idx="2">
                  <c:v>4018</c:v>
                </c:pt>
                <c:pt idx="3">
                  <c:v>5227</c:v>
                </c:pt>
                <c:pt idx="4">
                  <c:v>6746</c:v>
                </c:pt>
                <c:pt idx="5">
                  <c:v>9379</c:v>
                </c:pt>
                <c:pt idx="6">
                  <c:v>12868</c:v>
                </c:pt>
                <c:pt idx="7">
                  <c:v>17307</c:v>
                </c:pt>
                <c:pt idx="8">
                  <c:v>23491</c:v>
                </c:pt>
                <c:pt idx="9">
                  <c:v>30167</c:v>
                </c:pt>
                <c:pt idx="10">
                  <c:v>38061</c:v>
                </c:pt>
                <c:pt idx="11">
                  <c:v>46640</c:v>
                </c:pt>
                <c:pt idx="12">
                  <c:v>55332</c:v>
                </c:pt>
                <c:pt idx="13">
                  <c:v>63321</c:v>
                </c:pt>
                <c:pt idx="14">
                  <c:v>70066</c:v>
                </c:pt>
                <c:pt idx="15">
                  <c:v>77984</c:v>
                </c:pt>
                <c:pt idx="16">
                  <c:v>84432</c:v>
                </c:pt>
              </c:numCache>
            </c:numRef>
          </c:val>
        </c:ser>
        <c:ser>
          <c:idx val="5"/>
          <c:order val="6"/>
          <c:tx>
            <c:strRef>
              <c:f>Master!$A$53</c:f>
              <c:strCache>
                <c:ptCount val="1"/>
                <c:pt idx="0">
                  <c:v>ETH(CI&lt;70)</c:v>
                </c:pt>
              </c:strCache>
            </c:strRef>
          </c:tx>
          <c:invertIfNegative val="0"/>
          <c:cat>
            <c:strRef>
              <c:f>Master!$C$29:$S$29</c:f>
              <c:strCache>
                <c:ptCount val="17"/>
                <c:pt idx="0">
                  <c:v>Q1 - Q4 2011</c:v>
                </c:pt>
                <c:pt idx="1">
                  <c:v>Q2 2011 - Q1 2012</c:v>
                </c:pt>
                <c:pt idx="2">
                  <c:v>Q3 2011 - Q2 2012</c:v>
                </c:pt>
                <c:pt idx="3">
                  <c:v>Q4 2011 - Q3 2012</c:v>
                </c:pt>
                <c:pt idx="4">
                  <c:v>Q1 - Q4 2012</c:v>
                </c:pt>
                <c:pt idx="5">
                  <c:v>Q2 2012 - Q1 2013</c:v>
                </c:pt>
                <c:pt idx="6">
                  <c:v>Q3 2012 - Q2 2013</c:v>
                </c:pt>
                <c:pt idx="7">
                  <c:v>Q4 2012 - Q3 2013</c:v>
                </c:pt>
                <c:pt idx="8">
                  <c:v>Q1 - Q4 2013</c:v>
                </c:pt>
                <c:pt idx="9">
                  <c:v>Q2 2013 -Q1 2014</c:v>
                </c:pt>
                <c:pt idx="10">
                  <c:v>Q3 2013 - Q2 2014</c:v>
                </c:pt>
                <c:pt idx="11">
                  <c:v>Q4 2013 - Q3 2014</c:v>
                </c:pt>
                <c:pt idx="12">
                  <c:v>Q1 - Q4 2014</c:v>
                </c:pt>
                <c:pt idx="13">
                  <c:v>Q2 2014 -Q1 2015</c:v>
                </c:pt>
                <c:pt idx="14">
                  <c:v>Q3 2014 -Q2 2015</c:v>
                </c:pt>
                <c:pt idx="15">
                  <c:v>Q4 2014 - Q3 2015</c:v>
                </c:pt>
                <c:pt idx="16">
                  <c:v>Q1 - Q4 2015</c:v>
                </c:pt>
              </c:strCache>
            </c:strRef>
          </c:cat>
          <c:val>
            <c:numRef>
              <c:f>Master!$C$53:$S$53</c:f>
              <c:numCache>
                <c:formatCode>_(* #,##0_);_(* \(#,##0\);_(* "-"??_);_(@_)</c:formatCode>
                <c:ptCount val="17"/>
                <c:pt idx="0">
                  <c:v>19882</c:v>
                </c:pt>
                <c:pt idx="1">
                  <c:v>23372</c:v>
                </c:pt>
                <c:pt idx="2">
                  <c:v>28012</c:v>
                </c:pt>
                <c:pt idx="3">
                  <c:v>46924</c:v>
                </c:pt>
                <c:pt idx="4">
                  <c:v>55111</c:v>
                </c:pt>
                <c:pt idx="5">
                  <c:v>69484</c:v>
                </c:pt>
                <c:pt idx="6">
                  <c:v>72531</c:v>
                </c:pt>
                <c:pt idx="7">
                  <c:v>85978</c:v>
                </c:pt>
                <c:pt idx="8">
                  <c:v>89379</c:v>
                </c:pt>
                <c:pt idx="9">
                  <c:v>85856</c:v>
                </c:pt>
                <c:pt idx="10">
                  <c:v>111224</c:v>
                </c:pt>
                <c:pt idx="11">
                  <c:v>100234</c:v>
                </c:pt>
                <c:pt idx="12">
                  <c:v>106942</c:v>
                </c:pt>
                <c:pt idx="13">
                  <c:v>111622</c:v>
                </c:pt>
                <c:pt idx="14">
                  <c:v>99664</c:v>
                </c:pt>
                <c:pt idx="15">
                  <c:v>99656</c:v>
                </c:pt>
                <c:pt idx="16">
                  <c:v>121686</c:v>
                </c:pt>
              </c:numCache>
            </c:numRef>
          </c:val>
        </c:ser>
        <c:ser>
          <c:idx val="4"/>
          <c:order val="7"/>
          <c:tx>
            <c:strRef>
              <c:f>Master!$A$52</c:f>
              <c:strCache>
                <c:ptCount val="1"/>
                <c:pt idx="0">
                  <c:v>ETH(70&lt;CI&lt;75)</c:v>
                </c:pt>
              </c:strCache>
            </c:strRef>
          </c:tx>
          <c:invertIfNegative val="0"/>
          <c:cat>
            <c:strRef>
              <c:f>Master!$C$29:$S$29</c:f>
              <c:strCache>
                <c:ptCount val="17"/>
                <c:pt idx="0">
                  <c:v>Q1 - Q4 2011</c:v>
                </c:pt>
                <c:pt idx="1">
                  <c:v>Q2 2011 - Q1 2012</c:v>
                </c:pt>
                <c:pt idx="2">
                  <c:v>Q3 2011 - Q2 2012</c:v>
                </c:pt>
                <c:pt idx="3">
                  <c:v>Q4 2011 - Q3 2012</c:v>
                </c:pt>
                <c:pt idx="4">
                  <c:v>Q1 - Q4 2012</c:v>
                </c:pt>
                <c:pt idx="5">
                  <c:v>Q2 2012 - Q1 2013</c:v>
                </c:pt>
                <c:pt idx="6">
                  <c:v>Q3 2012 - Q2 2013</c:v>
                </c:pt>
                <c:pt idx="7">
                  <c:v>Q4 2012 - Q3 2013</c:v>
                </c:pt>
                <c:pt idx="8">
                  <c:v>Q1 - Q4 2013</c:v>
                </c:pt>
                <c:pt idx="9">
                  <c:v>Q2 2013 -Q1 2014</c:v>
                </c:pt>
                <c:pt idx="10">
                  <c:v>Q3 2013 - Q2 2014</c:v>
                </c:pt>
                <c:pt idx="11">
                  <c:v>Q4 2013 - Q3 2014</c:v>
                </c:pt>
                <c:pt idx="12">
                  <c:v>Q1 - Q4 2014</c:v>
                </c:pt>
                <c:pt idx="13">
                  <c:v>Q2 2014 -Q1 2015</c:v>
                </c:pt>
                <c:pt idx="14">
                  <c:v>Q3 2014 -Q2 2015</c:v>
                </c:pt>
                <c:pt idx="15">
                  <c:v>Q4 2014 - Q3 2015</c:v>
                </c:pt>
                <c:pt idx="16">
                  <c:v>Q1 - Q4 2015</c:v>
                </c:pt>
              </c:strCache>
            </c:strRef>
          </c:cat>
          <c:val>
            <c:numRef>
              <c:f>Master!$C$52:$S$52</c:f>
              <c:numCache>
                <c:formatCode>_(* #,##0_);_(* \(#,##0\);_(* "-"??_);_(@_)</c:formatCode>
                <c:ptCount val="17"/>
                <c:pt idx="0">
                  <c:v>13146</c:v>
                </c:pt>
                <c:pt idx="1">
                  <c:v>12289</c:v>
                </c:pt>
                <c:pt idx="2">
                  <c:v>12244</c:v>
                </c:pt>
                <c:pt idx="3">
                  <c:v>19337</c:v>
                </c:pt>
                <c:pt idx="4">
                  <c:v>24407</c:v>
                </c:pt>
                <c:pt idx="5">
                  <c:v>32552</c:v>
                </c:pt>
                <c:pt idx="6">
                  <c:v>39075</c:v>
                </c:pt>
                <c:pt idx="7">
                  <c:v>43765</c:v>
                </c:pt>
                <c:pt idx="8">
                  <c:v>41631</c:v>
                </c:pt>
                <c:pt idx="9">
                  <c:v>35036</c:v>
                </c:pt>
                <c:pt idx="10">
                  <c:v>29265</c:v>
                </c:pt>
                <c:pt idx="11">
                  <c:v>16995</c:v>
                </c:pt>
                <c:pt idx="12">
                  <c:v>14718</c:v>
                </c:pt>
                <c:pt idx="13">
                  <c:v>10928</c:v>
                </c:pt>
                <c:pt idx="14">
                  <c:v>7129</c:v>
                </c:pt>
                <c:pt idx="15">
                  <c:v>4029</c:v>
                </c:pt>
                <c:pt idx="16">
                  <c:v>2843</c:v>
                </c:pt>
              </c:numCache>
            </c:numRef>
          </c:val>
        </c:ser>
        <c:ser>
          <c:idx val="3"/>
          <c:order val="8"/>
          <c:tx>
            <c:strRef>
              <c:f>Master!$A$51</c:f>
              <c:strCache>
                <c:ptCount val="1"/>
                <c:pt idx="0">
                  <c:v>ETH(75&lt;CI&lt;80)</c:v>
                </c:pt>
              </c:strCache>
            </c:strRef>
          </c:tx>
          <c:invertIfNegative val="0"/>
          <c:cat>
            <c:strRef>
              <c:f>Master!$C$29:$S$29</c:f>
              <c:strCache>
                <c:ptCount val="17"/>
                <c:pt idx="0">
                  <c:v>Q1 - Q4 2011</c:v>
                </c:pt>
                <c:pt idx="1">
                  <c:v>Q2 2011 - Q1 2012</c:v>
                </c:pt>
                <c:pt idx="2">
                  <c:v>Q3 2011 - Q2 2012</c:v>
                </c:pt>
                <c:pt idx="3">
                  <c:v>Q4 2011 - Q3 2012</c:v>
                </c:pt>
                <c:pt idx="4">
                  <c:v>Q1 - Q4 2012</c:v>
                </c:pt>
                <c:pt idx="5">
                  <c:v>Q2 2012 - Q1 2013</c:v>
                </c:pt>
                <c:pt idx="6">
                  <c:v>Q3 2012 - Q2 2013</c:v>
                </c:pt>
                <c:pt idx="7">
                  <c:v>Q4 2012 - Q3 2013</c:v>
                </c:pt>
                <c:pt idx="8">
                  <c:v>Q1 - Q4 2013</c:v>
                </c:pt>
                <c:pt idx="9">
                  <c:v>Q2 2013 -Q1 2014</c:v>
                </c:pt>
                <c:pt idx="10">
                  <c:v>Q3 2013 - Q2 2014</c:v>
                </c:pt>
                <c:pt idx="11">
                  <c:v>Q4 2013 - Q3 2014</c:v>
                </c:pt>
                <c:pt idx="12">
                  <c:v>Q1 - Q4 2014</c:v>
                </c:pt>
                <c:pt idx="13">
                  <c:v>Q2 2014 -Q1 2015</c:v>
                </c:pt>
                <c:pt idx="14">
                  <c:v>Q3 2014 -Q2 2015</c:v>
                </c:pt>
                <c:pt idx="15">
                  <c:v>Q4 2014 - Q3 2015</c:v>
                </c:pt>
                <c:pt idx="16">
                  <c:v>Q1 - Q4 2015</c:v>
                </c:pt>
              </c:strCache>
            </c:strRef>
          </c:cat>
          <c:val>
            <c:numRef>
              <c:f>Master!$C$51:$S$51</c:f>
              <c:numCache>
                <c:formatCode>_(* #,##0_);_(* \(#,##0\);_(* "-"??_);_(@_)</c:formatCode>
                <c:ptCount val="17"/>
                <c:pt idx="0">
                  <c:v>20116</c:v>
                </c:pt>
                <c:pt idx="1">
                  <c:v>19022</c:v>
                </c:pt>
                <c:pt idx="2">
                  <c:v>19272</c:v>
                </c:pt>
                <c:pt idx="3">
                  <c:v>16039</c:v>
                </c:pt>
                <c:pt idx="4">
                  <c:v>22292</c:v>
                </c:pt>
                <c:pt idx="5">
                  <c:v>33853</c:v>
                </c:pt>
                <c:pt idx="6">
                  <c:v>43043</c:v>
                </c:pt>
                <c:pt idx="7">
                  <c:v>60513</c:v>
                </c:pt>
                <c:pt idx="8">
                  <c:v>79194</c:v>
                </c:pt>
                <c:pt idx="9">
                  <c:v>93668</c:v>
                </c:pt>
                <c:pt idx="10">
                  <c:v>115177</c:v>
                </c:pt>
                <c:pt idx="11">
                  <c:v>127124</c:v>
                </c:pt>
                <c:pt idx="12">
                  <c:v>120770</c:v>
                </c:pt>
                <c:pt idx="13">
                  <c:v>119661</c:v>
                </c:pt>
                <c:pt idx="14">
                  <c:v>109149</c:v>
                </c:pt>
                <c:pt idx="15">
                  <c:v>102790</c:v>
                </c:pt>
                <c:pt idx="16">
                  <c:v>103956</c:v>
                </c:pt>
              </c:numCache>
            </c:numRef>
          </c:val>
        </c:ser>
        <c:ser>
          <c:idx val="2"/>
          <c:order val="9"/>
          <c:tx>
            <c:strRef>
              <c:f>Master!$A$50</c:f>
              <c:strCache>
                <c:ptCount val="1"/>
                <c:pt idx="0">
                  <c:v>ETH(80&lt;CI&lt;85)</c:v>
                </c:pt>
              </c:strCache>
            </c:strRef>
          </c:tx>
          <c:invertIfNegative val="0"/>
          <c:cat>
            <c:strRef>
              <c:f>Master!$C$29:$S$29</c:f>
              <c:strCache>
                <c:ptCount val="17"/>
                <c:pt idx="0">
                  <c:v>Q1 - Q4 2011</c:v>
                </c:pt>
                <c:pt idx="1">
                  <c:v>Q2 2011 - Q1 2012</c:v>
                </c:pt>
                <c:pt idx="2">
                  <c:v>Q3 2011 - Q2 2012</c:v>
                </c:pt>
                <c:pt idx="3">
                  <c:v>Q4 2011 - Q3 2012</c:v>
                </c:pt>
                <c:pt idx="4">
                  <c:v>Q1 - Q4 2012</c:v>
                </c:pt>
                <c:pt idx="5">
                  <c:v>Q2 2012 - Q1 2013</c:v>
                </c:pt>
                <c:pt idx="6">
                  <c:v>Q3 2012 - Q2 2013</c:v>
                </c:pt>
                <c:pt idx="7">
                  <c:v>Q4 2012 - Q3 2013</c:v>
                </c:pt>
                <c:pt idx="8">
                  <c:v>Q1 - Q4 2013</c:v>
                </c:pt>
                <c:pt idx="9">
                  <c:v>Q2 2013 -Q1 2014</c:v>
                </c:pt>
                <c:pt idx="10">
                  <c:v>Q3 2013 - Q2 2014</c:v>
                </c:pt>
                <c:pt idx="11">
                  <c:v>Q4 2013 - Q3 2014</c:v>
                </c:pt>
                <c:pt idx="12">
                  <c:v>Q1 - Q4 2014</c:v>
                </c:pt>
                <c:pt idx="13">
                  <c:v>Q2 2014 -Q1 2015</c:v>
                </c:pt>
                <c:pt idx="14">
                  <c:v>Q3 2014 -Q2 2015</c:v>
                </c:pt>
                <c:pt idx="15">
                  <c:v>Q4 2014 - Q3 2015</c:v>
                </c:pt>
                <c:pt idx="16">
                  <c:v>Q1 - Q4 2015</c:v>
                </c:pt>
              </c:strCache>
            </c:strRef>
          </c:cat>
          <c:val>
            <c:numRef>
              <c:f>Master!$C$50:$S$50</c:f>
              <c:numCache>
                <c:formatCode>_(* #,##0_);_(* \(#,##0\);_(* "-"??_);_(@_)</c:formatCode>
                <c:ptCount val="17"/>
                <c:pt idx="0">
                  <c:v>76862</c:v>
                </c:pt>
                <c:pt idx="1">
                  <c:v>83672</c:v>
                </c:pt>
                <c:pt idx="2">
                  <c:v>84608</c:v>
                </c:pt>
                <c:pt idx="3">
                  <c:v>86058</c:v>
                </c:pt>
                <c:pt idx="4">
                  <c:v>83260</c:v>
                </c:pt>
                <c:pt idx="5">
                  <c:v>87806</c:v>
                </c:pt>
                <c:pt idx="6">
                  <c:v>105344</c:v>
                </c:pt>
                <c:pt idx="7">
                  <c:v>120258</c:v>
                </c:pt>
                <c:pt idx="8">
                  <c:v>139505</c:v>
                </c:pt>
                <c:pt idx="9">
                  <c:v>144516</c:v>
                </c:pt>
                <c:pt idx="10">
                  <c:v>140058</c:v>
                </c:pt>
                <c:pt idx="11">
                  <c:v>135980</c:v>
                </c:pt>
                <c:pt idx="12">
                  <c:v>126154</c:v>
                </c:pt>
                <c:pt idx="13">
                  <c:v>119684</c:v>
                </c:pt>
                <c:pt idx="14">
                  <c:v>124624</c:v>
                </c:pt>
                <c:pt idx="15">
                  <c:v>136771</c:v>
                </c:pt>
                <c:pt idx="16">
                  <c:v>163268</c:v>
                </c:pt>
              </c:numCache>
            </c:numRef>
          </c:val>
        </c:ser>
        <c:ser>
          <c:idx val="1"/>
          <c:order val="10"/>
          <c:tx>
            <c:strRef>
              <c:f>Master!$A$49</c:f>
              <c:strCache>
                <c:ptCount val="1"/>
                <c:pt idx="0">
                  <c:v>ETH(85&lt;CI&lt;90</c:v>
                </c:pt>
              </c:strCache>
            </c:strRef>
          </c:tx>
          <c:invertIfNegative val="0"/>
          <c:cat>
            <c:strRef>
              <c:f>Master!$C$29:$S$29</c:f>
              <c:strCache>
                <c:ptCount val="17"/>
                <c:pt idx="0">
                  <c:v>Q1 - Q4 2011</c:v>
                </c:pt>
                <c:pt idx="1">
                  <c:v>Q2 2011 - Q1 2012</c:v>
                </c:pt>
                <c:pt idx="2">
                  <c:v>Q3 2011 - Q2 2012</c:v>
                </c:pt>
                <c:pt idx="3">
                  <c:v>Q4 2011 - Q3 2012</c:v>
                </c:pt>
                <c:pt idx="4">
                  <c:v>Q1 - Q4 2012</c:v>
                </c:pt>
                <c:pt idx="5">
                  <c:v>Q2 2012 - Q1 2013</c:v>
                </c:pt>
                <c:pt idx="6">
                  <c:v>Q3 2012 - Q2 2013</c:v>
                </c:pt>
                <c:pt idx="7">
                  <c:v>Q4 2012 - Q3 2013</c:v>
                </c:pt>
                <c:pt idx="8">
                  <c:v>Q1 - Q4 2013</c:v>
                </c:pt>
                <c:pt idx="9">
                  <c:v>Q2 2013 -Q1 2014</c:v>
                </c:pt>
                <c:pt idx="10">
                  <c:v>Q3 2013 - Q2 2014</c:v>
                </c:pt>
                <c:pt idx="11">
                  <c:v>Q4 2013 - Q3 2014</c:v>
                </c:pt>
                <c:pt idx="12">
                  <c:v>Q1 - Q4 2014</c:v>
                </c:pt>
                <c:pt idx="13">
                  <c:v>Q2 2014 -Q1 2015</c:v>
                </c:pt>
                <c:pt idx="14">
                  <c:v>Q3 2014 -Q2 2015</c:v>
                </c:pt>
                <c:pt idx="15">
                  <c:v>Q4 2014 - Q3 2015</c:v>
                </c:pt>
                <c:pt idx="16">
                  <c:v>Q1 - Q4 2015</c:v>
                </c:pt>
              </c:strCache>
            </c:strRef>
          </c:cat>
          <c:val>
            <c:numRef>
              <c:f>Master!$C$49:$S$49</c:f>
              <c:numCache>
                <c:formatCode>_(* #,##0_);_(* \(#,##0\);_(* "-"??_);_(@_)</c:formatCode>
                <c:ptCount val="17"/>
                <c:pt idx="0">
                  <c:v>49361</c:v>
                </c:pt>
                <c:pt idx="1">
                  <c:v>52175</c:v>
                </c:pt>
                <c:pt idx="2">
                  <c:v>50844</c:v>
                </c:pt>
                <c:pt idx="3">
                  <c:v>49998</c:v>
                </c:pt>
                <c:pt idx="4">
                  <c:v>51424</c:v>
                </c:pt>
                <c:pt idx="5">
                  <c:v>62666</c:v>
                </c:pt>
                <c:pt idx="6">
                  <c:v>75409</c:v>
                </c:pt>
                <c:pt idx="7">
                  <c:v>89331</c:v>
                </c:pt>
                <c:pt idx="8">
                  <c:v>103427</c:v>
                </c:pt>
                <c:pt idx="9">
                  <c:v>106173</c:v>
                </c:pt>
                <c:pt idx="10">
                  <c:v>103362</c:v>
                </c:pt>
                <c:pt idx="11">
                  <c:v>98510</c:v>
                </c:pt>
                <c:pt idx="12">
                  <c:v>96157</c:v>
                </c:pt>
                <c:pt idx="13">
                  <c:v>100181</c:v>
                </c:pt>
                <c:pt idx="14">
                  <c:v>105440</c:v>
                </c:pt>
                <c:pt idx="15">
                  <c:v>105386</c:v>
                </c:pt>
                <c:pt idx="16">
                  <c:v>99842</c:v>
                </c:pt>
              </c:numCache>
            </c:numRef>
          </c:val>
        </c:ser>
        <c:ser>
          <c:idx val="0"/>
          <c:order val="11"/>
          <c:tx>
            <c:strRef>
              <c:f>Master!$A$48</c:f>
              <c:strCache>
                <c:ptCount val="1"/>
                <c:pt idx="0">
                  <c:v>ETH(CI&gt;90)</c:v>
                </c:pt>
              </c:strCache>
            </c:strRef>
          </c:tx>
          <c:invertIfNegative val="0"/>
          <c:cat>
            <c:strRef>
              <c:f>Master!$C$29:$S$29</c:f>
              <c:strCache>
                <c:ptCount val="17"/>
                <c:pt idx="0">
                  <c:v>Q1 - Q4 2011</c:v>
                </c:pt>
                <c:pt idx="1">
                  <c:v>Q2 2011 - Q1 2012</c:v>
                </c:pt>
                <c:pt idx="2">
                  <c:v>Q3 2011 - Q2 2012</c:v>
                </c:pt>
                <c:pt idx="3">
                  <c:v>Q4 2011 - Q3 2012</c:v>
                </c:pt>
                <c:pt idx="4">
                  <c:v>Q1 - Q4 2012</c:v>
                </c:pt>
                <c:pt idx="5">
                  <c:v>Q2 2012 - Q1 2013</c:v>
                </c:pt>
                <c:pt idx="6">
                  <c:v>Q3 2012 - Q2 2013</c:v>
                </c:pt>
                <c:pt idx="7">
                  <c:v>Q4 2012 - Q3 2013</c:v>
                </c:pt>
                <c:pt idx="8">
                  <c:v>Q1 - Q4 2013</c:v>
                </c:pt>
                <c:pt idx="9">
                  <c:v>Q2 2013 -Q1 2014</c:v>
                </c:pt>
                <c:pt idx="10">
                  <c:v>Q3 2013 - Q2 2014</c:v>
                </c:pt>
                <c:pt idx="11">
                  <c:v>Q4 2013 - Q3 2014</c:v>
                </c:pt>
                <c:pt idx="12">
                  <c:v>Q1 - Q4 2014</c:v>
                </c:pt>
                <c:pt idx="13">
                  <c:v>Q2 2014 -Q1 2015</c:v>
                </c:pt>
                <c:pt idx="14">
                  <c:v>Q3 2014 -Q2 2015</c:v>
                </c:pt>
                <c:pt idx="15">
                  <c:v>Q4 2014 - Q3 2015</c:v>
                </c:pt>
                <c:pt idx="16">
                  <c:v>Q1 - Q4 2015</c:v>
                </c:pt>
              </c:strCache>
            </c:strRef>
          </c:cat>
          <c:val>
            <c:numRef>
              <c:f>Master!$C$48:$S$48</c:f>
              <c:numCache>
                <c:formatCode>_(* #,##0_);_(* \(#,##0\);_(* "-"??_);_(@_)</c:formatCode>
                <c:ptCount val="17"/>
                <c:pt idx="0">
                  <c:v>76224</c:v>
                </c:pt>
                <c:pt idx="1">
                  <c:v>75884</c:v>
                </c:pt>
                <c:pt idx="2">
                  <c:v>74449</c:v>
                </c:pt>
                <c:pt idx="3">
                  <c:v>70141</c:v>
                </c:pt>
                <c:pt idx="4">
                  <c:v>68160</c:v>
                </c:pt>
                <c:pt idx="5">
                  <c:v>64561</c:v>
                </c:pt>
                <c:pt idx="6">
                  <c:v>59274</c:v>
                </c:pt>
                <c:pt idx="7">
                  <c:v>51941</c:v>
                </c:pt>
                <c:pt idx="8">
                  <c:v>42829</c:v>
                </c:pt>
                <c:pt idx="9">
                  <c:v>33942</c:v>
                </c:pt>
                <c:pt idx="10">
                  <c:v>28030</c:v>
                </c:pt>
                <c:pt idx="11">
                  <c:v>33656</c:v>
                </c:pt>
                <c:pt idx="12">
                  <c:v>42924</c:v>
                </c:pt>
                <c:pt idx="13">
                  <c:v>49083</c:v>
                </c:pt>
                <c:pt idx="14">
                  <c:v>53404</c:v>
                </c:pt>
                <c:pt idx="15">
                  <c:v>51209</c:v>
                </c:pt>
                <c:pt idx="16">
                  <c:v>41221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6042368"/>
        <c:axId val="96048256"/>
      </c:barChart>
      <c:catAx>
        <c:axId val="9604236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96048256"/>
        <c:crosses val="autoZero"/>
        <c:auto val="1"/>
        <c:lblAlgn val="ctr"/>
        <c:lblOffset val="100"/>
        <c:noMultiLvlLbl val="0"/>
      </c:catAx>
      <c:valAx>
        <c:axId val="9604825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9604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 b="1" i="0" baseline="0">
                <a:effectLst/>
              </a:rPr>
              <a:t>Fig. 4. Credits By Fuel Type</a:t>
            </a:r>
            <a:endParaRPr lang="en-US" sz="1400">
              <a:effectLst/>
            </a:endParaRPr>
          </a:p>
          <a:p>
            <a:pPr>
              <a:defRPr sz="1400"/>
            </a:pPr>
            <a:r>
              <a:rPr lang="en-US" sz="1400" b="1" i="0" baseline="0">
                <a:effectLst/>
              </a:rPr>
              <a:t>Q1 2011 - Q4 2015</a:t>
            </a:r>
            <a:endParaRPr lang="en-US" sz="1400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Master!$AI$11</c:f>
              <c:strCache>
                <c:ptCount val="1"/>
                <c:pt idx="0">
                  <c:v>ETH &gt;90</c:v>
                </c:pt>
              </c:strCache>
            </c:strRef>
          </c:tx>
          <c:marker>
            <c:symbol val="none"/>
          </c:marker>
          <c:cat>
            <c:numRef>
              <c:f>Master!$AJ$2:$AN$2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Master!$AJ$11:$AN$11</c:f>
              <c:numCache>
                <c:formatCode>_(* #,##0_);_(* \(#,##0\);_(* "-"??_);_(@_)</c:formatCode>
                <c:ptCount val="5"/>
                <c:pt idx="0">
                  <c:v>304896</c:v>
                </c:pt>
                <c:pt idx="1">
                  <c:v>272642</c:v>
                </c:pt>
                <c:pt idx="2">
                  <c:v>171317</c:v>
                </c:pt>
                <c:pt idx="3">
                  <c:v>171698</c:v>
                </c:pt>
                <c:pt idx="4">
                  <c:v>164885</c:v>
                </c:pt>
              </c:numCache>
            </c:numRef>
          </c:val>
          <c:smooth val="0"/>
        </c:ser>
        <c:ser>
          <c:idx val="5"/>
          <c:order val="1"/>
          <c:tx>
            <c:strRef>
              <c:f>Master!$AI$15</c:f>
              <c:strCache>
                <c:ptCount val="1"/>
                <c:pt idx="0">
                  <c:v>ETH 85-90</c:v>
                </c:pt>
              </c:strCache>
            </c:strRef>
          </c:tx>
          <c:marker>
            <c:symbol val="none"/>
          </c:marker>
          <c:cat>
            <c:numRef>
              <c:f>Master!$AJ$2:$AN$2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Master!$AJ$15:$AN$15</c:f>
              <c:numCache>
                <c:formatCode>_(* #,##0_);_(* \(#,##0\);_(* "-"??_);_(@_)</c:formatCode>
                <c:ptCount val="5"/>
                <c:pt idx="0">
                  <c:v>197443</c:v>
                </c:pt>
                <c:pt idx="1">
                  <c:v>205696</c:v>
                </c:pt>
                <c:pt idx="2">
                  <c:v>413709</c:v>
                </c:pt>
                <c:pt idx="3">
                  <c:v>384628</c:v>
                </c:pt>
                <c:pt idx="4">
                  <c:v>399366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Master!$AI$14</c:f>
              <c:strCache>
                <c:ptCount val="1"/>
                <c:pt idx="0">
                  <c:v>ETH 80-85</c:v>
                </c:pt>
              </c:strCache>
            </c:strRef>
          </c:tx>
          <c:marker>
            <c:symbol val="none"/>
          </c:marker>
          <c:cat>
            <c:numRef>
              <c:f>Master!$AJ$2:$AN$2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Master!$AJ$14:$AN$14</c:f>
              <c:numCache>
                <c:formatCode>_(* #,##0_);_(* \(#,##0\);_(* "-"??_);_(@_)</c:formatCode>
                <c:ptCount val="5"/>
                <c:pt idx="0">
                  <c:v>307450</c:v>
                </c:pt>
                <c:pt idx="1">
                  <c:v>333041</c:v>
                </c:pt>
                <c:pt idx="2">
                  <c:v>558021</c:v>
                </c:pt>
                <c:pt idx="3">
                  <c:v>504616</c:v>
                </c:pt>
                <c:pt idx="4">
                  <c:v>653074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Master!$AI$13</c:f>
              <c:strCache>
                <c:ptCount val="1"/>
                <c:pt idx="0">
                  <c:v>ETH 75-80</c:v>
                </c:pt>
              </c:strCache>
            </c:strRef>
          </c:tx>
          <c:marker>
            <c:symbol val="none"/>
          </c:marker>
          <c:cat>
            <c:numRef>
              <c:f>Master!$AJ$2:$AN$2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Master!$AJ$13:$AN$13</c:f>
              <c:numCache>
                <c:formatCode>_(* #,##0_);_(* \(#,##0\);_(* "-"??_);_(@_)</c:formatCode>
                <c:ptCount val="5"/>
                <c:pt idx="0">
                  <c:v>80466</c:v>
                </c:pt>
                <c:pt idx="1">
                  <c:v>89170</c:v>
                </c:pt>
                <c:pt idx="2">
                  <c:v>316778</c:v>
                </c:pt>
                <c:pt idx="3">
                  <c:v>483078</c:v>
                </c:pt>
                <c:pt idx="4">
                  <c:v>415824</c:v>
                </c:pt>
              </c:numCache>
            </c:numRef>
          </c:val>
          <c:smooth val="0"/>
        </c:ser>
        <c:ser>
          <c:idx val="2"/>
          <c:order val="4"/>
          <c:tx>
            <c:strRef>
              <c:f>Master!$AI$12</c:f>
              <c:strCache>
                <c:ptCount val="1"/>
                <c:pt idx="0">
                  <c:v>ETH 70-75</c:v>
                </c:pt>
              </c:strCache>
            </c:strRef>
          </c:tx>
          <c:marker>
            <c:symbol val="none"/>
          </c:marker>
          <c:cat>
            <c:numRef>
              <c:f>Master!$AJ$2:$AN$2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Master!$AJ$12:$AN$12</c:f>
              <c:numCache>
                <c:formatCode>_(* #,##0_);_(* \(#,##0\);_(* "-"??_);_(@_)</c:formatCode>
                <c:ptCount val="5"/>
                <c:pt idx="0">
                  <c:v>52584</c:v>
                </c:pt>
                <c:pt idx="1">
                  <c:v>97628</c:v>
                </c:pt>
                <c:pt idx="2">
                  <c:v>166524</c:v>
                </c:pt>
                <c:pt idx="3">
                  <c:v>58872</c:v>
                </c:pt>
                <c:pt idx="4">
                  <c:v>11372</c:v>
                </c:pt>
              </c:numCache>
            </c:numRef>
          </c:val>
          <c:smooth val="0"/>
        </c:ser>
        <c:ser>
          <c:idx val="0"/>
          <c:order val="5"/>
          <c:tx>
            <c:strRef>
              <c:f>Master!$AI$10</c:f>
              <c:strCache>
                <c:ptCount val="1"/>
                <c:pt idx="0">
                  <c:v>ETH &lt;70</c:v>
                </c:pt>
              </c:strCache>
            </c:strRef>
          </c:tx>
          <c:marker>
            <c:symbol val="none"/>
          </c:marker>
          <c:cat>
            <c:numRef>
              <c:f>Master!$AJ$2:$AN$2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Master!$AJ$10:$AN$10</c:f>
              <c:numCache>
                <c:formatCode>_(* #,##0_);_(* \(#,##0\);_(* "-"??_);_(@_)</c:formatCode>
                <c:ptCount val="5"/>
                <c:pt idx="0">
                  <c:v>79527</c:v>
                </c:pt>
                <c:pt idx="1">
                  <c:v>220444</c:v>
                </c:pt>
                <c:pt idx="2">
                  <c:v>357516</c:v>
                </c:pt>
                <c:pt idx="3">
                  <c:v>427768</c:v>
                </c:pt>
                <c:pt idx="4">
                  <c:v>486745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Master!$AI$9</c:f>
              <c:strCache>
                <c:ptCount val="1"/>
                <c:pt idx="0">
                  <c:v>Electricity</c:v>
                </c:pt>
              </c:strCache>
            </c:strRef>
          </c:tx>
          <c:marker>
            <c:symbol val="none"/>
          </c:marker>
          <c:cat>
            <c:numRef>
              <c:f>Master!$AJ$2:$AN$2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Master!$AJ$9:$AN$9</c:f>
              <c:numCache>
                <c:formatCode>_(* #,##0_);_(* \(#,##0\);_(* "-"??_);_(@_)</c:formatCode>
                <c:ptCount val="5"/>
                <c:pt idx="0">
                  <c:v>7743</c:v>
                </c:pt>
                <c:pt idx="1">
                  <c:v>26984</c:v>
                </c:pt>
                <c:pt idx="2">
                  <c:v>93965</c:v>
                </c:pt>
                <c:pt idx="3">
                  <c:v>221330</c:v>
                </c:pt>
                <c:pt idx="4">
                  <c:v>337729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Master!$AI$18</c:f>
              <c:strCache>
                <c:ptCount val="1"/>
                <c:pt idx="0">
                  <c:v>Renewable Diesel</c:v>
                </c:pt>
              </c:strCache>
            </c:strRef>
          </c:tx>
          <c:marker>
            <c:symbol val="none"/>
          </c:marker>
          <c:cat>
            <c:numRef>
              <c:f>Master!$AJ$2:$AN$2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Master!$AJ$18:$AN$18</c:f>
              <c:numCache>
                <c:formatCode>_(* #,##0_);_(* \(#,##0\);_(* "-"??_);_(@_)</c:formatCode>
                <c:ptCount val="5"/>
                <c:pt idx="0">
                  <c:v>17020</c:v>
                </c:pt>
                <c:pt idx="1">
                  <c:v>72659</c:v>
                </c:pt>
                <c:pt idx="2">
                  <c:v>789929</c:v>
                </c:pt>
                <c:pt idx="3">
                  <c:v>844979</c:v>
                </c:pt>
                <c:pt idx="4">
                  <c:v>1038171</c:v>
                </c:pt>
              </c:numCache>
            </c:numRef>
          </c:val>
          <c:smooth val="0"/>
        </c:ser>
        <c:ser>
          <c:idx val="11"/>
          <c:order val="8"/>
          <c:tx>
            <c:strRef>
              <c:f>Master!$AI$4</c:f>
              <c:strCache>
                <c:ptCount val="1"/>
                <c:pt idx="0">
                  <c:v>Biodiesel</c:v>
                </c:pt>
              </c:strCache>
            </c:strRef>
          </c:tx>
          <c:marker>
            <c:symbol val="none"/>
          </c:marker>
          <c:cat>
            <c:numRef>
              <c:f>Master!$AJ$2:$AN$2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Master!$AJ$4:$AN$4</c:f>
              <c:numCache>
                <c:formatCode>_(* #,##0_);_(* \(#,##0\);_(* "-"??_);_(@_)</c:formatCode>
                <c:ptCount val="5"/>
                <c:pt idx="0">
                  <c:v>84267</c:v>
                </c:pt>
                <c:pt idx="1">
                  <c:v>149148</c:v>
                </c:pt>
                <c:pt idx="2">
                  <c:v>562202</c:v>
                </c:pt>
                <c:pt idx="3">
                  <c:v>725328</c:v>
                </c:pt>
                <c:pt idx="4">
                  <c:v>1209308</c:v>
                </c:pt>
              </c:numCache>
            </c:numRef>
          </c:val>
          <c:smooth val="0"/>
        </c:ser>
        <c:ser>
          <c:idx val="8"/>
          <c:order val="9"/>
          <c:tx>
            <c:strRef>
              <c:f>Master!$AI$21</c:f>
              <c:strCache>
                <c:ptCount val="1"/>
                <c:pt idx="0">
                  <c:v>Natural Gas</c:v>
                </c:pt>
              </c:strCache>
            </c:strRef>
          </c:tx>
          <c:marker>
            <c:symbol val="none"/>
          </c:marker>
          <c:cat>
            <c:numRef>
              <c:f>Master!$AJ$2:$AN$2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Master!$AJ$21:$AN$21</c:f>
              <c:numCache>
                <c:formatCode>_(* #,##0_);_(* \(#,##0\);_(* "-"??_);_(@_)</c:formatCode>
                <c:ptCount val="5"/>
                <c:pt idx="0">
                  <c:v>162987</c:v>
                </c:pt>
                <c:pt idx="1">
                  <c:v>181079</c:v>
                </c:pt>
                <c:pt idx="2">
                  <c:v>222144</c:v>
                </c:pt>
                <c:pt idx="3">
                  <c:v>247130</c:v>
                </c:pt>
                <c:pt idx="4">
                  <c:v>179224</c:v>
                </c:pt>
              </c:numCache>
            </c:numRef>
          </c:val>
          <c:smooth val="0"/>
        </c:ser>
        <c:ser>
          <c:idx val="9"/>
          <c:order val="10"/>
          <c:tx>
            <c:strRef>
              <c:f>Master!$AI$22</c:f>
              <c:strCache>
                <c:ptCount val="1"/>
                <c:pt idx="0">
                  <c:v>Biomethane</c:v>
                </c:pt>
              </c:strCache>
            </c:strRef>
          </c:tx>
          <c:marker>
            <c:symbol val="none"/>
          </c:marker>
          <c:cat>
            <c:numRef>
              <c:f>Master!$AJ$2:$AN$2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Master!$AJ$22:$AN$22</c:f>
              <c:numCache>
                <c:formatCode>_(* #,##0_);_(* \(#,##0\);_(* "-"??_);_(@_)</c:formatCode>
                <c:ptCount val="5"/>
                <c:pt idx="0">
                  <c:v>14715</c:v>
                </c:pt>
                <c:pt idx="1">
                  <c:v>14845</c:v>
                </c:pt>
                <c:pt idx="2">
                  <c:v>98069</c:v>
                </c:pt>
                <c:pt idx="3">
                  <c:v>227122</c:v>
                </c:pt>
                <c:pt idx="4">
                  <c:v>586792</c:v>
                </c:pt>
              </c:numCache>
            </c:numRef>
          </c:val>
          <c:smooth val="0"/>
        </c:ser>
        <c:ser>
          <c:idx val="10"/>
          <c:order val="11"/>
          <c:tx>
            <c:strRef>
              <c:f>Master!$AI$23</c:f>
              <c:strCache>
                <c:ptCount val="1"/>
                <c:pt idx="0">
                  <c:v>Other (CARBOB, ULSD, H2)</c:v>
                </c:pt>
              </c:strCache>
            </c:strRef>
          </c:tx>
          <c:marker>
            <c:symbol val="none"/>
          </c:marker>
          <c:cat>
            <c:numRef>
              <c:f>Master!$AJ$2:$AN$2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Master!$AJ$23:$AN$23</c:f>
              <c:numCache>
                <c:formatCode>_(* #,##0_);_(* \(#,##0\);_(* "-"??_);_(@_)</c:formatCode>
                <c:ptCount val="5"/>
                <c:pt idx="0">
                  <c:v>3018</c:v>
                </c:pt>
                <c:pt idx="1">
                  <c:v>3823</c:v>
                </c:pt>
                <c:pt idx="2">
                  <c:v>9288</c:v>
                </c:pt>
                <c:pt idx="3">
                  <c:v>19990</c:v>
                </c:pt>
                <c:pt idx="4">
                  <c:v>12884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042688"/>
        <c:axId val="107044224"/>
      </c:lineChart>
      <c:catAx>
        <c:axId val="107042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7044224"/>
        <c:crosses val="autoZero"/>
        <c:auto val="1"/>
        <c:lblAlgn val="ctr"/>
        <c:lblOffset val="100"/>
        <c:noMultiLvlLbl val="0"/>
      </c:catAx>
      <c:valAx>
        <c:axId val="107044224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crossAx val="1070426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374971296876695E-2"/>
          <c:y val="0.13225509058427501"/>
          <c:w val="0.87270387238200298"/>
          <c:h val="0.78466970333092501"/>
        </c:manualLayout>
      </c:layout>
      <c:lineChart>
        <c:grouping val="standard"/>
        <c:varyColors val="0"/>
        <c:ser>
          <c:idx val="4"/>
          <c:order val="0"/>
          <c:tx>
            <c:strRef>
              <c:f>Master!$A$219</c:f>
              <c:strCache>
                <c:ptCount val="1"/>
                <c:pt idx="0">
                  <c:v>Historic Compliance Curve</c:v>
                </c:pt>
              </c:strCache>
            </c:strRef>
          </c:tx>
          <c:spPr>
            <a:ln w="6350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Master!$D$217:$M$217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Master!$D$219:$M$219</c:f>
              <c:numCache>
                <c:formatCode>0.00</c:formatCode>
                <c:ptCount val="10"/>
                <c:pt idx="0">
                  <c:v>-0.25</c:v>
                </c:pt>
                <c:pt idx="1">
                  <c:v>-0.5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Master!$A$221</c:f>
              <c:strCache>
                <c:ptCount val="1"/>
                <c:pt idx="0">
                  <c:v>Reported % CI Reduction </c:v>
                </c:pt>
              </c:strCache>
            </c:strRef>
          </c:tx>
          <c:spPr>
            <a:ln w="63500" cmpd="sng">
              <a:solidFill>
                <a:srgbClr val="00B050"/>
              </a:solidFill>
              <a:prstDash val="solid"/>
            </a:ln>
          </c:spPr>
          <c:marker>
            <c:symbol val="none"/>
          </c:marker>
          <c:cat>
            <c:numRef>
              <c:f>Master!$D$217:$M$217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Master!$D$221:$M$221</c:f>
              <c:numCache>
                <c:formatCode>0.00</c:formatCode>
                <c:ptCount val="10"/>
                <c:pt idx="0">
                  <c:v>-0.61101632088932267</c:v>
                </c:pt>
                <c:pt idx="1">
                  <c:v>-0.82343315664383465</c:v>
                </c:pt>
                <c:pt idx="2">
                  <c:v>-1.5309898777313347</c:v>
                </c:pt>
                <c:pt idx="3">
                  <c:v>-1.7089850268688107</c:v>
                </c:pt>
                <c:pt idx="4">
                  <c:v>-2.1036181962877514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Master!$A$220</c:f>
              <c:strCache>
                <c:ptCount val="1"/>
                <c:pt idx="0">
                  <c:v>New Compliance Curve</c:v>
                </c:pt>
              </c:strCache>
            </c:strRef>
          </c:tx>
          <c:spPr>
            <a:ln w="63500">
              <a:solidFill>
                <a:schemeClr val="tx2">
                  <a:lumMod val="50000"/>
                </a:schemeClr>
              </a:solidFill>
              <a:prstDash val="sysDot"/>
            </a:ln>
          </c:spPr>
          <c:marker>
            <c:symbol val="circle"/>
            <c:size val="6"/>
            <c:spPr>
              <a:solidFill>
                <a:schemeClr val="tx1"/>
              </a:solidFill>
              <a:ln w="12700">
                <a:solidFill>
                  <a:schemeClr val="tx1"/>
                </a:solidFill>
                <a:prstDash val="solid"/>
              </a:ln>
            </c:spPr>
          </c:marker>
          <c:cat>
            <c:numRef>
              <c:f>Master!$D$217:$M$217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Master!$D$220:$M$220</c:f>
              <c:numCache>
                <c:formatCode>General</c:formatCode>
                <c:ptCount val="10"/>
                <c:pt idx="4" formatCode="0.0">
                  <c:v>-1</c:v>
                </c:pt>
                <c:pt idx="5" formatCode="0.0">
                  <c:v>-2</c:v>
                </c:pt>
                <c:pt idx="6" formatCode="0.0">
                  <c:v>-3.5000000000000004</c:v>
                </c:pt>
                <c:pt idx="7" formatCode="0.0">
                  <c:v>-5</c:v>
                </c:pt>
                <c:pt idx="8" formatCode="0.0">
                  <c:v>-7.5</c:v>
                </c:pt>
                <c:pt idx="9" formatCode="0.0">
                  <c:v>-10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828928"/>
        <c:axId val="106830848"/>
      </c:lineChart>
      <c:catAx>
        <c:axId val="106828928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200" b="1" baseline="0"/>
            </a:pPr>
            <a:endParaRPr lang="en-US"/>
          </a:p>
        </c:txPr>
        <c:crossAx val="106830848"/>
        <c:crosses val="max"/>
        <c:auto val="1"/>
        <c:lblAlgn val="ctr"/>
        <c:lblOffset val="1"/>
        <c:noMultiLvlLbl val="0"/>
      </c:catAx>
      <c:valAx>
        <c:axId val="106830848"/>
        <c:scaling>
          <c:orientation val="minMax"/>
          <c:min val="-1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600" baseline="0"/>
                  <a:t>Percent Reduction in Carbon Intensity</a:t>
                </a:r>
              </a:p>
            </c:rich>
          </c:tx>
          <c:overlay val="0"/>
        </c:title>
        <c:numFmt formatCode="0.0" sourceLinked="0"/>
        <c:majorTickMark val="none"/>
        <c:minorTickMark val="none"/>
        <c:tickLblPos val="nextTo"/>
        <c:txPr>
          <a:bodyPr/>
          <a:lstStyle/>
          <a:p>
            <a:pPr>
              <a:defRPr sz="1200" b="1" i="0" baseline="0"/>
            </a:pPr>
            <a:endParaRPr lang="en-US"/>
          </a:p>
        </c:txPr>
        <c:crossAx val="1068289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298472901669336"/>
          <c:y val="0.6041281253210925"/>
          <c:w val="0.28275607964845817"/>
          <c:h val="0.23088820400074531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200" b="1" i="0" baseline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138381236597457"/>
          <c:y val="5.1400554097404488E-2"/>
          <c:w val="0.38044986102327044"/>
          <c:h val="0.7685065659165960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Master!$I$142</c:f>
              <c:strCache>
                <c:ptCount val="1"/>
                <c:pt idx="0">
                  <c:v>Ethanol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Master!$K$140:$O$140</c:f>
              <c:strCach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strCache>
            </c:strRef>
          </c:cat>
          <c:val>
            <c:numRef>
              <c:f>Master!$K$142:$O$142</c:f>
              <c:numCache>
                <c:formatCode>_(* #,##0_);_(* \(#,##0\);_(* "-"??_);_(@_)</c:formatCode>
                <c:ptCount val="5"/>
                <c:pt idx="0">
                  <c:v>1047733626.4074074</c:v>
                </c:pt>
                <c:pt idx="1">
                  <c:v>1037609840.2222222</c:v>
                </c:pt>
                <c:pt idx="2">
                  <c:v>1040681546.2962964</c:v>
                </c:pt>
                <c:pt idx="3">
                  <c:v>1044658029.5555557</c:v>
                </c:pt>
                <c:pt idx="4">
                  <c:v>1070740930.4814817</c:v>
                </c:pt>
              </c:numCache>
            </c:numRef>
          </c:val>
        </c:ser>
        <c:ser>
          <c:idx val="0"/>
          <c:order val="1"/>
          <c:tx>
            <c:strRef>
              <c:f>Master!$I$141</c:f>
              <c:strCache>
                <c:ptCount val="1"/>
                <c:pt idx="0">
                  <c:v>Electricity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Master!$K$140:$O$140</c:f>
              <c:strCach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strCache>
            </c:strRef>
          </c:cat>
          <c:val>
            <c:numRef>
              <c:f>Master!$K$141:$O$141</c:f>
              <c:numCache>
                <c:formatCode>_(* #,##0_);_(* \(#,##0\);_(* "-"??_);_(@_)</c:formatCode>
                <c:ptCount val="5"/>
                <c:pt idx="0">
                  <c:v>374697</c:v>
                </c:pt>
                <c:pt idx="1">
                  <c:v>1315469</c:v>
                </c:pt>
                <c:pt idx="2">
                  <c:v>3600350</c:v>
                </c:pt>
                <c:pt idx="3">
                  <c:v>8452659</c:v>
                </c:pt>
                <c:pt idx="4">
                  <c:v>12975431</c:v>
                </c:pt>
              </c:numCache>
            </c:numRef>
          </c:val>
        </c:ser>
        <c:ser>
          <c:idx val="2"/>
          <c:order val="2"/>
          <c:tx>
            <c:strRef>
              <c:f>Master!$I$143</c:f>
              <c:strCache>
                <c:ptCount val="1"/>
                <c:pt idx="0">
                  <c:v>Biodiesel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strRef>
              <c:f>Master!$K$140:$O$140</c:f>
              <c:strCach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strCache>
            </c:strRef>
          </c:cat>
          <c:val>
            <c:numRef>
              <c:f>Master!$K$143:$O$143</c:f>
              <c:numCache>
                <c:formatCode>_(* #,##0_);_(* \(#,##0\);_(* "-"??_);_(@_)</c:formatCode>
                <c:ptCount val="5"/>
                <c:pt idx="0">
                  <c:v>11759994.637911802</c:v>
                </c:pt>
                <c:pt idx="1">
                  <c:v>18720571.594705135</c:v>
                </c:pt>
                <c:pt idx="2">
                  <c:v>55831740.432289727</c:v>
                </c:pt>
                <c:pt idx="3">
                  <c:v>63496390.48821298</c:v>
                </c:pt>
                <c:pt idx="4">
                  <c:v>118116844.88443518</c:v>
                </c:pt>
              </c:numCache>
            </c:numRef>
          </c:val>
        </c:ser>
        <c:ser>
          <c:idx val="3"/>
          <c:order val="3"/>
          <c:tx>
            <c:strRef>
              <c:f>Master!$I$144</c:f>
              <c:strCache>
                <c:ptCount val="1"/>
                <c:pt idx="0">
                  <c:v>Renewable Diesel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Master!$K$140:$O$140</c:f>
              <c:strCach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strCache>
            </c:strRef>
          </c:cat>
          <c:val>
            <c:numRef>
              <c:f>Master!$K$144:$O$144</c:f>
              <c:numCache>
                <c:formatCode>_(* #,##0_);_(* \(#,##0\);_(* "-"??_);_(@_)</c:formatCode>
                <c:ptCount val="5"/>
                <c:pt idx="0">
                  <c:v>1738843.007362237</c:v>
                </c:pt>
                <c:pt idx="1">
                  <c:v>8498941.7159961332</c:v>
                </c:pt>
                <c:pt idx="2">
                  <c:v>112747409.8482933</c:v>
                </c:pt>
                <c:pt idx="3">
                  <c:v>108800009.41362385</c:v>
                </c:pt>
                <c:pt idx="4">
                  <c:v>159236015.26548672</c:v>
                </c:pt>
              </c:numCache>
            </c:numRef>
          </c:val>
        </c:ser>
        <c:ser>
          <c:idx val="4"/>
          <c:order val="4"/>
          <c:tx>
            <c:strRef>
              <c:f>Master!$I$145</c:f>
              <c:strCache>
                <c:ptCount val="1"/>
                <c:pt idx="0">
                  <c:v>Natural Gas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</c:spPr>
          <c:invertIfNegative val="0"/>
          <c:cat>
            <c:strRef>
              <c:f>Master!$K$140:$O$140</c:f>
              <c:strCach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strCache>
            </c:strRef>
          </c:cat>
          <c:val>
            <c:numRef>
              <c:f>Master!$K$145:$O$145</c:f>
              <c:numCache>
                <c:formatCode>_(* #,##0_);_(* \(#,##0\);_(* "-"??_);_(@_)</c:formatCode>
                <c:ptCount val="5"/>
                <c:pt idx="0">
                  <c:v>73019878</c:v>
                </c:pt>
                <c:pt idx="1">
                  <c:v>83980581</c:v>
                </c:pt>
                <c:pt idx="2">
                  <c:v>89198429</c:v>
                </c:pt>
                <c:pt idx="3">
                  <c:v>96866718</c:v>
                </c:pt>
                <c:pt idx="4">
                  <c:v>67773769</c:v>
                </c:pt>
              </c:numCache>
            </c:numRef>
          </c:val>
        </c:ser>
        <c:ser>
          <c:idx val="5"/>
          <c:order val="5"/>
          <c:tx>
            <c:strRef>
              <c:f>Master!$I$146</c:f>
              <c:strCache>
                <c:ptCount val="1"/>
                <c:pt idx="0">
                  <c:v>Biomethane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Master!$K$140:$O$140</c:f>
              <c:strCach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strCache>
            </c:strRef>
          </c:cat>
          <c:val>
            <c:numRef>
              <c:f>Master!$K$146:$O$146</c:f>
              <c:numCache>
                <c:formatCode>_(* #,##0_);_(* \(#,##0\);_(* "-"??_);_(@_)</c:formatCode>
                <c:ptCount val="5"/>
                <c:pt idx="0">
                  <c:v>1575257</c:v>
                </c:pt>
                <c:pt idx="1">
                  <c:v>1593965</c:v>
                </c:pt>
                <c:pt idx="2">
                  <c:v>10229728</c:v>
                </c:pt>
                <c:pt idx="3">
                  <c:v>27038933</c:v>
                </c:pt>
                <c:pt idx="4">
                  <c:v>68074069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1"/>
        <c:overlap val="100"/>
        <c:axId val="106864000"/>
        <c:axId val="106865792"/>
      </c:barChart>
      <c:catAx>
        <c:axId val="106864000"/>
        <c:scaling>
          <c:orientation val="minMax"/>
        </c:scaling>
        <c:delete val="0"/>
        <c:axPos val="b"/>
        <c:majorTickMark val="out"/>
        <c:minorTickMark val="none"/>
        <c:tickLblPos val="nextTo"/>
        <c:crossAx val="106865792"/>
        <c:crosses val="autoZero"/>
        <c:auto val="1"/>
        <c:lblAlgn val="ctr"/>
        <c:lblOffset val="100"/>
        <c:noMultiLvlLbl val="0"/>
      </c:catAx>
      <c:valAx>
        <c:axId val="106865792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crossAx val="106864000"/>
        <c:crosses val="autoZero"/>
        <c:crossBetween val="between"/>
        <c:dispUnits>
          <c:builtInUnit val="millions"/>
          <c:dispUnitsLbl>
            <c:tx>
              <c:rich>
                <a:bodyPr/>
                <a:lstStyle/>
                <a:p>
                  <a:pPr>
                    <a:defRPr sz="1600" b="1"/>
                  </a:pPr>
                  <a:r>
                    <a:rPr lang="en-US" sz="1600" b="1"/>
                    <a:t>Million Gallon Equivalents ( GGE or DGE)</a:t>
                  </a:r>
                </a:p>
              </c:rich>
            </c:tx>
          </c:dispUnitsLbl>
        </c:dispUnits>
      </c:val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8400746470848"/>
          <c:y val="3.8344565587241801E-2"/>
          <c:w val="0.77693769594492301"/>
          <c:h val="0.8583642376101525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Master!$A$153</c:f>
              <c:strCache>
                <c:ptCount val="1"/>
                <c:pt idx="0">
                  <c:v>Ethanol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Master!$C$151:$G$151</c:f>
              <c:strCach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strCache>
            </c:strRef>
          </c:cat>
          <c:val>
            <c:numRef>
              <c:f>Master!$C$153:$G$153</c:f>
              <c:numCache>
                <c:formatCode>_(* #,##0_);_(* \(#,##0\);_(* "-"??_);_(@_)</c:formatCode>
                <c:ptCount val="5"/>
                <c:pt idx="0">
                  <c:v>1022366</c:v>
                </c:pt>
                <c:pt idx="1">
                  <c:v>1218621</c:v>
                </c:pt>
                <c:pt idx="2">
                  <c:v>1983865</c:v>
                </c:pt>
                <c:pt idx="3">
                  <c:v>2030660</c:v>
                </c:pt>
                <c:pt idx="4">
                  <c:v>2131266</c:v>
                </c:pt>
              </c:numCache>
            </c:numRef>
          </c:val>
        </c:ser>
        <c:ser>
          <c:idx val="0"/>
          <c:order val="1"/>
          <c:tx>
            <c:strRef>
              <c:f>Master!$A$152</c:f>
              <c:strCache>
                <c:ptCount val="1"/>
                <c:pt idx="0">
                  <c:v>Electricity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Master!$C$151:$G$151</c:f>
              <c:strCach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strCache>
            </c:strRef>
          </c:cat>
          <c:val>
            <c:numRef>
              <c:f>Master!$C$152:$G$152</c:f>
              <c:numCache>
                <c:formatCode>_(* #,##0_);_(* \(#,##0\);_(* "-"??_);_(@_)</c:formatCode>
                <c:ptCount val="5"/>
                <c:pt idx="0">
                  <c:v>7743</c:v>
                </c:pt>
                <c:pt idx="1">
                  <c:v>26984</c:v>
                </c:pt>
                <c:pt idx="2">
                  <c:v>93965</c:v>
                </c:pt>
                <c:pt idx="3">
                  <c:v>221330</c:v>
                </c:pt>
                <c:pt idx="4">
                  <c:v>337729</c:v>
                </c:pt>
              </c:numCache>
            </c:numRef>
          </c:val>
        </c:ser>
        <c:ser>
          <c:idx val="2"/>
          <c:order val="2"/>
          <c:tx>
            <c:strRef>
              <c:f>Master!$A$154</c:f>
              <c:strCache>
                <c:ptCount val="1"/>
                <c:pt idx="0">
                  <c:v>Biodiesel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strRef>
              <c:f>Master!$C$151:$G$151</c:f>
              <c:strCach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strCache>
            </c:strRef>
          </c:cat>
          <c:val>
            <c:numRef>
              <c:f>Master!$C$154:$G$154</c:f>
              <c:numCache>
                <c:formatCode>_(* #,##0_);_(* \(#,##0\);_(* "-"??_);_(@_)</c:formatCode>
                <c:ptCount val="5"/>
                <c:pt idx="0">
                  <c:v>84267</c:v>
                </c:pt>
                <c:pt idx="1">
                  <c:v>149148</c:v>
                </c:pt>
                <c:pt idx="2">
                  <c:v>562202</c:v>
                </c:pt>
                <c:pt idx="3">
                  <c:v>725328</c:v>
                </c:pt>
                <c:pt idx="4">
                  <c:v>1209308</c:v>
                </c:pt>
              </c:numCache>
            </c:numRef>
          </c:val>
        </c:ser>
        <c:ser>
          <c:idx val="3"/>
          <c:order val="3"/>
          <c:tx>
            <c:strRef>
              <c:f>Master!$A$155</c:f>
              <c:strCache>
                <c:ptCount val="1"/>
                <c:pt idx="0">
                  <c:v>Renewable Diesel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Master!$C$151:$G$151</c:f>
              <c:strCach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strCache>
            </c:strRef>
          </c:cat>
          <c:val>
            <c:numRef>
              <c:f>Master!$C$155:$G$155</c:f>
              <c:numCache>
                <c:formatCode>_(* #,##0_);_(* \(#,##0\);_(* "-"??_);_(@_)</c:formatCode>
                <c:ptCount val="5"/>
                <c:pt idx="0">
                  <c:v>17020</c:v>
                </c:pt>
                <c:pt idx="1">
                  <c:v>72659</c:v>
                </c:pt>
                <c:pt idx="2">
                  <c:v>789929</c:v>
                </c:pt>
                <c:pt idx="3">
                  <c:v>844979</c:v>
                </c:pt>
                <c:pt idx="4">
                  <c:v>1038171</c:v>
                </c:pt>
              </c:numCache>
            </c:numRef>
          </c:val>
        </c:ser>
        <c:ser>
          <c:idx val="4"/>
          <c:order val="4"/>
          <c:tx>
            <c:strRef>
              <c:f>Master!$A$156</c:f>
              <c:strCache>
                <c:ptCount val="1"/>
                <c:pt idx="0">
                  <c:v>Natural Gas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</c:spPr>
          <c:invertIfNegative val="0"/>
          <c:cat>
            <c:strRef>
              <c:f>Master!$C$151:$G$151</c:f>
              <c:strCach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strCache>
            </c:strRef>
          </c:cat>
          <c:val>
            <c:numRef>
              <c:f>Master!$C$156:$G$156</c:f>
              <c:numCache>
                <c:formatCode>_(* #,##0_);_(* \(#,##0\);_(* "-"??_);_(@_)</c:formatCode>
                <c:ptCount val="5"/>
                <c:pt idx="0">
                  <c:v>162987</c:v>
                </c:pt>
                <c:pt idx="1">
                  <c:v>181079</c:v>
                </c:pt>
                <c:pt idx="2">
                  <c:v>222144</c:v>
                </c:pt>
                <c:pt idx="3">
                  <c:v>247130</c:v>
                </c:pt>
                <c:pt idx="4">
                  <c:v>179224</c:v>
                </c:pt>
              </c:numCache>
            </c:numRef>
          </c:val>
        </c:ser>
        <c:ser>
          <c:idx val="5"/>
          <c:order val="5"/>
          <c:tx>
            <c:strRef>
              <c:f>Master!$A$157</c:f>
              <c:strCache>
                <c:ptCount val="1"/>
                <c:pt idx="0">
                  <c:v>Biomethane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Master!$C$151:$G$151</c:f>
              <c:strCach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strCache>
            </c:strRef>
          </c:cat>
          <c:val>
            <c:numRef>
              <c:f>Master!$C$157:$G$157</c:f>
              <c:numCache>
                <c:formatCode>_(* #,##0_);_(* \(#,##0\);_(* "-"??_);_(@_)</c:formatCode>
                <c:ptCount val="5"/>
                <c:pt idx="0">
                  <c:v>14715</c:v>
                </c:pt>
                <c:pt idx="1">
                  <c:v>14845</c:v>
                </c:pt>
                <c:pt idx="2">
                  <c:v>98069</c:v>
                </c:pt>
                <c:pt idx="3">
                  <c:v>227122</c:v>
                </c:pt>
                <c:pt idx="4">
                  <c:v>586792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06919040"/>
        <c:axId val="106920576"/>
      </c:barChart>
      <c:catAx>
        <c:axId val="106919040"/>
        <c:scaling>
          <c:orientation val="minMax"/>
        </c:scaling>
        <c:delete val="0"/>
        <c:axPos val="b"/>
        <c:majorTickMark val="out"/>
        <c:minorTickMark val="none"/>
        <c:tickLblPos val="nextTo"/>
        <c:crossAx val="106920576"/>
        <c:crosses val="autoZero"/>
        <c:auto val="1"/>
        <c:lblAlgn val="ctr"/>
        <c:lblOffset val="100"/>
        <c:noMultiLvlLbl val="0"/>
      </c:catAx>
      <c:valAx>
        <c:axId val="1069205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crossAx val="106919040"/>
        <c:crosses val="autoZero"/>
        <c:crossBetween val="between"/>
        <c:dispUnits>
          <c:builtInUnit val="millions"/>
          <c:dispUnitsLbl>
            <c:tx>
              <c:rich>
                <a:bodyPr/>
                <a:lstStyle/>
                <a:p>
                  <a:pPr>
                    <a:defRPr sz="1600" b="1"/>
                  </a:pPr>
                  <a:r>
                    <a:rPr lang="en-US" sz="1600" b="1"/>
                    <a:t>Million Metric Tons (MT)</a:t>
                  </a:r>
                </a:p>
              </c:rich>
            </c:tx>
          </c:dispUnitsLbl>
        </c:dispUnits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'Feedstock '!$A$73</c:f>
              <c:strCache>
                <c:ptCount val="1"/>
                <c:pt idx="0">
                  <c:v>Starch - Ethanol</c:v>
                </c:pt>
              </c:strCache>
            </c:strRef>
          </c:tx>
          <c:invertIfNegative val="0"/>
          <c:cat>
            <c:multiLvlStrRef>
              <c:f>'Feedstock '!$C$69:$P$70</c:f>
              <c:multiLvlStrCache>
                <c:ptCount val="14"/>
                <c:lvl>
                  <c:pt idx="0">
                    <c:v>C</c:v>
                  </c:pt>
                  <c:pt idx="1">
                    <c:v>R</c:v>
                  </c:pt>
                  <c:pt idx="3">
                    <c:v>C</c:v>
                  </c:pt>
                  <c:pt idx="4">
                    <c:v>R</c:v>
                  </c:pt>
                  <c:pt idx="6">
                    <c:v>C</c:v>
                  </c:pt>
                  <c:pt idx="7">
                    <c:v>R</c:v>
                  </c:pt>
                  <c:pt idx="9">
                    <c:v>C</c:v>
                  </c:pt>
                  <c:pt idx="10">
                    <c:v>R</c:v>
                  </c:pt>
                  <c:pt idx="12">
                    <c:v>C</c:v>
                  </c:pt>
                  <c:pt idx="13">
                    <c:v>R</c:v>
                  </c:pt>
                </c:lvl>
                <c:lvl>
                  <c:pt idx="0">
                    <c:v>2011</c:v>
                  </c:pt>
                  <c:pt idx="3">
                    <c:v>2012</c:v>
                  </c:pt>
                  <c:pt idx="6">
                    <c:v>2013</c:v>
                  </c:pt>
                  <c:pt idx="9">
                    <c:v>2014</c:v>
                  </c:pt>
                  <c:pt idx="12">
                    <c:v>2015</c:v>
                  </c:pt>
                </c:lvl>
              </c:multiLvlStrCache>
            </c:multiLvlStrRef>
          </c:cat>
          <c:val>
            <c:numRef>
              <c:f>'Feedstock '!$C$73:$P$73</c:f>
              <c:numCache>
                <c:formatCode>General</c:formatCode>
                <c:ptCount val="14"/>
                <c:pt idx="0" formatCode="_(* #,##0_);_(* \(#,##0\);_(* &quot;-&quot;??_);_(@_)">
                  <c:v>954707</c:v>
                </c:pt>
                <c:pt idx="3" formatCode="_(* #,##0_);_(* \(#,##0\);_(* &quot;-&quot;??_);_(@_)">
                  <c:v>1012239</c:v>
                </c:pt>
                <c:pt idx="6" formatCode="_(* #,##0_);_(* \(#,##0\);_(* &quot;-&quot;??_);_(@_)">
                  <c:v>1623572</c:v>
                </c:pt>
                <c:pt idx="9" formatCode="_(* #,##0_);_(* \(#,##0\);_(* &quot;-&quot;??_);_(@_)">
                  <c:v>1985686</c:v>
                </c:pt>
                <c:pt idx="12" formatCode="_(* #,##0_);_(* \(#,##0\);_(* &quot;-&quot;??_);_(@_)">
                  <c:v>2006045</c:v>
                </c:pt>
              </c:numCache>
            </c:numRef>
          </c:val>
        </c:ser>
        <c:ser>
          <c:idx val="0"/>
          <c:order val="1"/>
          <c:tx>
            <c:strRef>
              <c:f>'Feedstock '!$A$72</c:f>
              <c:strCache>
                <c:ptCount val="1"/>
                <c:pt idx="0">
                  <c:v>Cane - Ethanol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multiLvlStrRef>
              <c:f>'Feedstock '!$C$69:$P$70</c:f>
              <c:multiLvlStrCache>
                <c:ptCount val="14"/>
                <c:lvl>
                  <c:pt idx="0">
                    <c:v>C</c:v>
                  </c:pt>
                  <c:pt idx="1">
                    <c:v>R</c:v>
                  </c:pt>
                  <c:pt idx="3">
                    <c:v>C</c:v>
                  </c:pt>
                  <c:pt idx="4">
                    <c:v>R</c:v>
                  </c:pt>
                  <c:pt idx="6">
                    <c:v>C</c:v>
                  </c:pt>
                  <c:pt idx="7">
                    <c:v>R</c:v>
                  </c:pt>
                  <c:pt idx="9">
                    <c:v>C</c:v>
                  </c:pt>
                  <c:pt idx="10">
                    <c:v>R</c:v>
                  </c:pt>
                  <c:pt idx="12">
                    <c:v>C</c:v>
                  </c:pt>
                  <c:pt idx="13">
                    <c:v>R</c:v>
                  </c:pt>
                </c:lvl>
                <c:lvl>
                  <c:pt idx="0">
                    <c:v>2011</c:v>
                  </c:pt>
                  <c:pt idx="3">
                    <c:v>2012</c:v>
                  </c:pt>
                  <c:pt idx="6">
                    <c:v>2013</c:v>
                  </c:pt>
                  <c:pt idx="9">
                    <c:v>2014</c:v>
                  </c:pt>
                  <c:pt idx="12">
                    <c:v>2015</c:v>
                  </c:pt>
                </c:lvl>
              </c:multiLvlStrCache>
            </c:multiLvlStrRef>
          </c:cat>
          <c:val>
            <c:numRef>
              <c:f>'Feedstock '!$C$72:$P$72</c:f>
              <c:numCache>
                <c:formatCode>General</c:formatCode>
                <c:ptCount val="14"/>
                <c:pt idx="0" formatCode="_(* #,##0_);_(* \(#,##0\);_(* &quot;-&quot;??_);_(@_)">
                  <c:v>66540</c:v>
                </c:pt>
                <c:pt idx="3" formatCode="_(* #,##0_);_(* \(#,##0\);_(* &quot;-&quot;??_);_(@_)">
                  <c:v>205742</c:v>
                </c:pt>
                <c:pt idx="6" formatCode="_(* #,##0_);_(* \(#,##0\);_(* &quot;-&quot;??_);_(@_)">
                  <c:v>359087</c:v>
                </c:pt>
                <c:pt idx="9" formatCode="_(* #,##0_);_(* \(#,##0\);_(* &quot;-&quot;??_);_(@_)">
                  <c:v>43356</c:v>
                </c:pt>
                <c:pt idx="12" formatCode="_(* #,##0_);_(* \(#,##0\);_(* &quot;-&quot;??_);_(@_)">
                  <c:v>123202</c:v>
                </c:pt>
              </c:numCache>
            </c:numRef>
          </c:val>
        </c:ser>
        <c:ser>
          <c:idx val="2"/>
          <c:order val="2"/>
          <c:tx>
            <c:strRef>
              <c:f>'Feedstock '!$A$74</c:f>
              <c:strCache>
                <c:ptCount val="1"/>
                <c:pt idx="0">
                  <c:v>Oilseed Crop - Biodiesel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multiLvlStrRef>
              <c:f>'Feedstock '!$C$69:$P$70</c:f>
              <c:multiLvlStrCache>
                <c:ptCount val="14"/>
                <c:lvl>
                  <c:pt idx="0">
                    <c:v>C</c:v>
                  </c:pt>
                  <c:pt idx="1">
                    <c:v>R</c:v>
                  </c:pt>
                  <c:pt idx="3">
                    <c:v>C</c:v>
                  </c:pt>
                  <c:pt idx="4">
                    <c:v>R</c:v>
                  </c:pt>
                  <c:pt idx="6">
                    <c:v>C</c:v>
                  </c:pt>
                  <c:pt idx="7">
                    <c:v>R</c:v>
                  </c:pt>
                  <c:pt idx="9">
                    <c:v>C</c:v>
                  </c:pt>
                  <c:pt idx="10">
                    <c:v>R</c:v>
                  </c:pt>
                  <c:pt idx="12">
                    <c:v>C</c:v>
                  </c:pt>
                  <c:pt idx="13">
                    <c:v>R</c:v>
                  </c:pt>
                </c:lvl>
                <c:lvl>
                  <c:pt idx="0">
                    <c:v>2011</c:v>
                  </c:pt>
                  <c:pt idx="3">
                    <c:v>2012</c:v>
                  </c:pt>
                  <c:pt idx="6">
                    <c:v>2013</c:v>
                  </c:pt>
                  <c:pt idx="9">
                    <c:v>2014</c:v>
                  </c:pt>
                  <c:pt idx="12">
                    <c:v>2015</c:v>
                  </c:pt>
                </c:lvl>
              </c:multiLvlStrCache>
            </c:multiLvlStrRef>
          </c:cat>
          <c:val>
            <c:numRef>
              <c:f>'Feedstock '!$C$74:$P$74</c:f>
              <c:numCache>
                <c:formatCode>General</c:formatCode>
                <c:ptCount val="14"/>
                <c:pt idx="0" formatCode="_(* #,##0_);_(* \(#,##0\);_(* &quot;-&quot;??_);_(@_)">
                  <c:v>8261</c:v>
                </c:pt>
                <c:pt idx="3" formatCode="_(* #,##0_);_(* \(#,##0\);_(* &quot;-&quot;??_);_(@_)">
                  <c:v>8450</c:v>
                </c:pt>
                <c:pt idx="6" formatCode="_(* #,##0_);_(* \(#,##0\);_(* &quot;-&quot;??_);_(@_)">
                  <c:v>30764</c:v>
                </c:pt>
                <c:pt idx="9" formatCode="_(* #,##0_);_(* \(#,##0\);_(* &quot;-&quot;??_);_(@_)">
                  <c:v>27950</c:v>
                </c:pt>
                <c:pt idx="12" formatCode="_(* #,##0_);_(* \(#,##0\);_(* &quot;-&quot;??_);_(@_)">
                  <c:v>111241</c:v>
                </c:pt>
              </c:numCache>
            </c:numRef>
          </c:val>
        </c:ser>
        <c:ser>
          <c:idx val="3"/>
          <c:order val="3"/>
          <c:tx>
            <c:strRef>
              <c:f>'Feedstock '!$A$75</c:f>
              <c:strCache>
                <c:ptCount val="1"/>
                <c:pt idx="0">
                  <c:v>Oilseed Crop - Renewable diesel</c:v>
                </c:pt>
              </c:strCache>
            </c:strRef>
          </c:tx>
          <c:invertIfNegative val="0"/>
          <c:cat>
            <c:multiLvlStrRef>
              <c:f>'Feedstock '!$C$69:$P$70</c:f>
              <c:multiLvlStrCache>
                <c:ptCount val="14"/>
                <c:lvl>
                  <c:pt idx="0">
                    <c:v>C</c:v>
                  </c:pt>
                  <c:pt idx="1">
                    <c:v>R</c:v>
                  </c:pt>
                  <c:pt idx="3">
                    <c:v>C</c:v>
                  </c:pt>
                  <c:pt idx="4">
                    <c:v>R</c:v>
                  </c:pt>
                  <c:pt idx="6">
                    <c:v>C</c:v>
                  </c:pt>
                  <c:pt idx="7">
                    <c:v>R</c:v>
                  </c:pt>
                  <c:pt idx="9">
                    <c:v>C</c:v>
                  </c:pt>
                  <c:pt idx="10">
                    <c:v>R</c:v>
                  </c:pt>
                  <c:pt idx="12">
                    <c:v>C</c:v>
                  </c:pt>
                  <c:pt idx="13">
                    <c:v>R</c:v>
                  </c:pt>
                </c:lvl>
                <c:lvl>
                  <c:pt idx="0">
                    <c:v>2011</c:v>
                  </c:pt>
                  <c:pt idx="3">
                    <c:v>2012</c:v>
                  </c:pt>
                  <c:pt idx="6">
                    <c:v>2013</c:v>
                  </c:pt>
                  <c:pt idx="9">
                    <c:v>2014</c:v>
                  </c:pt>
                  <c:pt idx="12">
                    <c:v>2015</c:v>
                  </c:pt>
                </c:lvl>
              </c:multiLvlStrCache>
            </c:multiLvlStrRef>
          </c:cat>
          <c:val>
            <c:numRef>
              <c:f>'Feedstock '!$C$75:$P$75</c:f>
              <c:numCache>
                <c:formatCode>General</c:formatCode>
                <c:ptCount val="14"/>
                <c:pt idx="0" formatCode="_(* #,##0_);_(* \(#,##0\);_(* &quot;-&quot;??_);_(@_)">
                  <c:v>0</c:v>
                </c:pt>
                <c:pt idx="3" formatCode="_(* #,##0_);_(* \(#,##0\);_(* &quot;-&quot;??_);_(@_)">
                  <c:v>0</c:v>
                </c:pt>
                <c:pt idx="6" formatCode="_(* #,##0_);_(* \(#,##0\);_(* &quot;-&quot;??_);_(@_)">
                  <c:v>0</c:v>
                </c:pt>
                <c:pt idx="9" formatCode="_(* #,##0_);_(* \(#,##0\);_(* &quot;-&quot;??_);_(@_)">
                  <c:v>0</c:v>
                </c:pt>
                <c:pt idx="12" formatCode="_(* #,##0_);_(* \(#,##0\);_(* &quot;-&quot;??_);_(@_)">
                  <c:v>0</c:v>
                </c:pt>
              </c:numCache>
            </c:numRef>
          </c:val>
        </c:ser>
        <c:ser>
          <c:idx val="4"/>
          <c:order val="4"/>
          <c:tx>
            <c:strRef>
              <c:f>'Feedstock '!$A$76</c:f>
              <c:strCache>
                <c:ptCount val="1"/>
                <c:pt idx="0">
                  <c:v>Residue Based Fuels</c:v>
                </c:pt>
              </c:strCache>
            </c:strRef>
          </c:tx>
          <c:invertIfNegative val="0"/>
          <c:cat>
            <c:multiLvlStrRef>
              <c:f>'Feedstock '!$C$69:$P$70</c:f>
              <c:multiLvlStrCache>
                <c:ptCount val="14"/>
                <c:lvl>
                  <c:pt idx="0">
                    <c:v>C</c:v>
                  </c:pt>
                  <c:pt idx="1">
                    <c:v>R</c:v>
                  </c:pt>
                  <c:pt idx="3">
                    <c:v>C</c:v>
                  </c:pt>
                  <c:pt idx="4">
                    <c:v>R</c:v>
                  </c:pt>
                  <c:pt idx="6">
                    <c:v>C</c:v>
                  </c:pt>
                  <c:pt idx="7">
                    <c:v>R</c:v>
                  </c:pt>
                  <c:pt idx="9">
                    <c:v>C</c:v>
                  </c:pt>
                  <c:pt idx="10">
                    <c:v>R</c:v>
                  </c:pt>
                  <c:pt idx="12">
                    <c:v>C</c:v>
                  </c:pt>
                  <c:pt idx="13">
                    <c:v>R</c:v>
                  </c:pt>
                </c:lvl>
                <c:lvl>
                  <c:pt idx="0">
                    <c:v>2011</c:v>
                  </c:pt>
                  <c:pt idx="3">
                    <c:v>2012</c:v>
                  </c:pt>
                  <c:pt idx="6">
                    <c:v>2013</c:v>
                  </c:pt>
                  <c:pt idx="9">
                    <c:v>2014</c:v>
                  </c:pt>
                  <c:pt idx="12">
                    <c:v>2015</c:v>
                  </c:pt>
                </c:lvl>
              </c:multiLvlStrCache>
            </c:multiLvlStrRef>
          </c:cat>
          <c:val>
            <c:numRef>
              <c:f>'Feedstock '!$C$76:$P$76</c:f>
              <c:numCache>
                <c:formatCode>General</c:formatCode>
                <c:ptCount val="14"/>
              </c:numCache>
            </c:numRef>
          </c:val>
        </c:ser>
        <c:ser>
          <c:idx val="5"/>
          <c:order val="5"/>
          <c:tx>
            <c:strRef>
              <c:f>'Feedstock '!$A$77</c:f>
              <c:strCache>
                <c:ptCount val="1"/>
                <c:pt idx="0">
                  <c:v>Residue - Ethanol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multiLvlStrRef>
              <c:f>'Feedstock '!$C$69:$P$70</c:f>
              <c:multiLvlStrCache>
                <c:ptCount val="14"/>
                <c:lvl>
                  <c:pt idx="0">
                    <c:v>C</c:v>
                  </c:pt>
                  <c:pt idx="1">
                    <c:v>R</c:v>
                  </c:pt>
                  <c:pt idx="3">
                    <c:v>C</c:v>
                  </c:pt>
                  <c:pt idx="4">
                    <c:v>R</c:v>
                  </c:pt>
                  <c:pt idx="6">
                    <c:v>C</c:v>
                  </c:pt>
                  <c:pt idx="7">
                    <c:v>R</c:v>
                  </c:pt>
                  <c:pt idx="9">
                    <c:v>C</c:v>
                  </c:pt>
                  <c:pt idx="10">
                    <c:v>R</c:v>
                  </c:pt>
                  <c:pt idx="12">
                    <c:v>C</c:v>
                  </c:pt>
                  <c:pt idx="13">
                    <c:v>R</c:v>
                  </c:pt>
                </c:lvl>
                <c:lvl>
                  <c:pt idx="0">
                    <c:v>2011</c:v>
                  </c:pt>
                  <c:pt idx="3">
                    <c:v>2012</c:v>
                  </c:pt>
                  <c:pt idx="6">
                    <c:v>2013</c:v>
                  </c:pt>
                  <c:pt idx="9">
                    <c:v>2014</c:v>
                  </c:pt>
                  <c:pt idx="12">
                    <c:v>2015</c:v>
                  </c:pt>
                </c:lvl>
              </c:multiLvlStrCache>
            </c:multiLvlStrRef>
          </c:cat>
          <c:val>
            <c:numRef>
              <c:f>'Feedstock '!$C$77:$P$77</c:f>
              <c:numCache>
                <c:formatCode>_(* #,##0_);_(* \(#,##0\);_(* "-"??_);_(@_)</c:formatCode>
                <c:ptCount val="14"/>
                <c:pt idx="1">
                  <c:v>1119</c:v>
                </c:pt>
                <c:pt idx="4">
                  <c:v>640</c:v>
                </c:pt>
                <c:pt idx="7">
                  <c:v>1206</c:v>
                </c:pt>
                <c:pt idx="10">
                  <c:v>1618</c:v>
                </c:pt>
                <c:pt idx="13">
                  <c:v>2019</c:v>
                </c:pt>
              </c:numCache>
            </c:numRef>
          </c:val>
        </c:ser>
        <c:ser>
          <c:idx val="6"/>
          <c:order val="6"/>
          <c:tx>
            <c:strRef>
              <c:f>'Feedstock '!$A$78</c:f>
              <c:strCache>
                <c:ptCount val="1"/>
                <c:pt idx="0">
                  <c:v>Residue - Biodiesel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multiLvlStrRef>
              <c:f>'Feedstock '!$C$69:$P$70</c:f>
              <c:multiLvlStrCache>
                <c:ptCount val="14"/>
                <c:lvl>
                  <c:pt idx="0">
                    <c:v>C</c:v>
                  </c:pt>
                  <c:pt idx="1">
                    <c:v>R</c:v>
                  </c:pt>
                  <c:pt idx="3">
                    <c:v>C</c:v>
                  </c:pt>
                  <c:pt idx="4">
                    <c:v>R</c:v>
                  </c:pt>
                  <c:pt idx="6">
                    <c:v>C</c:v>
                  </c:pt>
                  <c:pt idx="7">
                    <c:v>R</c:v>
                  </c:pt>
                  <c:pt idx="9">
                    <c:v>C</c:v>
                  </c:pt>
                  <c:pt idx="10">
                    <c:v>R</c:v>
                  </c:pt>
                  <c:pt idx="12">
                    <c:v>C</c:v>
                  </c:pt>
                  <c:pt idx="13">
                    <c:v>R</c:v>
                  </c:pt>
                </c:lvl>
                <c:lvl>
                  <c:pt idx="0">
                    <c:v>2011</c:v>
                  </c:pt>
                  <c:pt idx="3">
                    <c:v>2012</c:v>
                  </c:pt>
                  <c:pt idx="6">
                    <c:v>2013</c:v>
                  </c:pt>
                  <c:pt idx="9">
                    <c:v>2014</c:v>
                  </c:pt>
                  <c:pt idx="12">
                    <c:v>2015</c:v>
                  </c:pt>
                </c:lvl>
              </c:multiLvlStrCache>
            </c:multiLvlStrRef>
          </c:cat>
          <c:val>
            <c:numRef>
              <c:f>'Feedstock '!$C$78:$P$78</c:f>
              <c:numCache>
                <c:formatCode>_(* #,##0_);_(* \(#,##0\);_(* "-"??_);_(@_)</c:formatCode>
                <c:ptCount val="14"/>
                <c:pt idx="1">
                  <c:v>76006</c:v>
                </c:pt>
                <c:pt idx="4">
                  <c:v>140698</c:v>
                </c:pt>
                <c:pt idx="7">
                  <c:v>531354</c:v>
                </c:pt>
                <c:pt idx="10">
                  <c:v>697378</c:v>
                </c:pt>
                <c:pt idx="13">
                  <c:v>1098067</c:v>
                </c:pt>
              </c:numCache>
            </c:numRef>
          </c:val>
        </c:ser>
        <c:ser>
          <c:idx val="7"/>
          <c:order val="7"/>
          <c:tx>
            <c:strRef>
              <c:f>'Feedstock '!$A$79</c:f>
              <c:strCache>
                <c:ptCount val="1"/>
                <c:pt idx="0">
                  <c:v>Residue - Renewable Diesel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multiLvlStrRef>
              <c:f>'Feedstock '!$C$69:$P$70</c:f>
              <c:multiLvlStrCache>
                <c:ptCount val="14"/>
                <c:lvl>
                  <c:pt idx="0">
                    <c:v>C</c:v>
                  </c:pt>
                  <c:pt idx="1">
                    <c:v>R</c:v>
                  </c:pt>
                  <c:pt idx="3">
                    <c:v>C</c:v>
                  </c:pt>
                  <c:pt idx="4">
                    <c:v>R</c:v>
                  </c:pt>
                  <c:pt idx="6">
                    <c:v>C</c:v>
                  </c:pt>
                  <c:pt idx="7">
                    <c:v>R</c:v>
                  </c:pt>
                  <c:pt idx="9">
                    <c:v>C</c:v>
                  </c:pt>
                  <c:pt idx="10">
                    <c:v>R</c:v>
                  </c:pt>
                  <c:pt idx="12">
                    <c:v>C</c:v>
                  </c:pt>
                  <c:pt idx="13">
                    <c:v>R</c:v>
                  </c:pt>
                </c:lvl>
                <c:lvl>
                  <c:pt idx="0">
                    <c:v>2011</c:v>
                  </c:pt>
                  <c:pt idx="3">
                    <c:v>2012</c:v>
                  </c:pt>
                  <c:pt idx="6">
                    <c:v>2013</c:v>
                  </c:pt>
                  <c:pt idx="9">
                    <c:v>2014</c:v>
                  </c:pt>
                  <c:pt idx="12">
                    <c:v>2015</c:v>
                  </c:pt>
                </c:lvl>
              </c:multiLvlStrCache>
            </c:multiLvlStrRef>
          </c:cat>
          <c:val>
            <c:numRef>
              <c:f>'Feedstock '!$C$79:$P$79</c:f>
              <c:numCache>
                <c:formatCode>_(* #,##0_);_(* \(#,##0\);_(* "-"??_);_(@_)</c:formatCode>
                <c:ptCount val="14"/>
                <c:pt idx="1">
                  <c:v>17020</c:v>
                </c:pt>
                <c:pt idx="4">
                  <c:v>72659</c:v>
                </c:pt>
                <c:pt idx="7">
                  <c:v>789929</c:v>
                </c:pt>
                <c:pt idx="10">
                  <c:v>844979</c:v>
                </c:pt>
                <c:pt idx="13">
                  <c:v>1038171</c:v>
                </c:pt>
              </c:numCache>
            </c:numRef>
          </c:val>
        </c:ser>
        <c:ser>
          <c:idx val="8"/>
          <c:order val="8"/>
          <c:tx>
            <c:strRef>
              <c:f>'Feedstock '!$A$80</c:f>
              <c:strCache>
                <c:ptCount val="1"/>
                <c:pt idx="0">
                  <c:v>Biomethane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multiLvlStrRef>
              <c:f>'Feedstock '!$C$69:$P$70</c:f>
              <c:multiLvlStrCache>
                <c:ptCount val="14"/>
                <c:lvl>
                  <c:pt idx="0">
                    <c:v>C</c:v>
                  </c:pt>
                  <c:pt idx="1">
                    <c:v>R</c:v>
                  </c:pt>
                  <c:pt idx="3">
                    <c:v>C</c:v>
                  </c:pt>
                  <c:pt idx="4">
                    <c:v>R</c:v>
                  </c:pt>
                  <c:pt idx="6">
                    <c:v>C</c:v>
                  </c:pt>
                  <c:pt idx="7">
                    <c:v>R</c:v>
                  </c:pt>
                  <c:pt idx="9">
                    <c:v>C</c:v>
                  </c:pt>
                  <c:pt idx="10">
                    <c:v>R</c:v>
                  </c:pt>
                  <c:pt idx="12">
                    <c:v>C</c:v>
                  </c:pt>
                  <c:pt idx="13">
                    <c:v>R</c:v>
                  </c:pt>
                </c:lvl>
                <c:lvl>
                  <c:pt idx="0">
                    <c:v>2011</c:v>
                  </c:pt>
                  <c:pt idx="3">
                    <c:v>2012</c:v>
                  </c:pt>
                  <c:pt idx="6">
                    <c:v>2013</c:v>
                  </c:pt>
                  <c:pt idx="9">
                    <c:v>2014</c:v>
                  </c:pt>
                  <c:pt idx="12">
                    <c:v>2015</c:v>
                  </c:pt>
                </c:lvl>
              </c:multiLvlStrCache>
            </c:multiLvlStrRef>
          </c:cat>
          <c:val>
            <c:numRef>
              <c:f>'Feedstock '!$C$80:$P$80</c:f>
              <c:numCache>
                <c:formatCode>_(* #,##0_);_(* \(#,##0\);_(* "-"??_);_(@_)</c:formatCode>
                <c:ptCount val="14"/>
                <c:pt idx="1">
                  <c:v>14715</c:v>
                </c:pt>
                <c:pt idx="4">
                  <c:v>14845</c:v>
                </c:pt>
                <c:pt idx="7">
                  <c:v>98069</c:v>
                </c:pt>
                <c:pt idx="10">
                  <c:v>227122</c:v>
                </c:pt>
                <c:pt idx="13">
                  <c:v>586792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9"/>
        <c:overlap val="100"/>
        <c:axId val="107106688"/>
        <c:axId val="107108224"/>
      </c:barChart>
      <c:catAx>
        <c:axId val="10710668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crossAx val="107108224"/>
        <c:crosses val="autoZero"/>
        <c:auto val="1"/>
        <c:lblAlgn val="ctr"/>
        <c:lblOffset val="100"/>
        <c:noMultiLvlLbl val="0"/>
      </c:catAx>
      <c:valAx>
        <c:axId val="1071082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crossAx val="107106688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1.2226533405733979E-2"/>
                <c:y val="0.23964406373529065"/>
              </c:manualLayout>
            </c:layout>
            <c:tx>
              <c:rich>
                <a:bodyPr/>
                <a:lstStyle/>
                <a:p>
                  <a:pPr>
                    <a:defRPr/>
                  </a:pPr>
                  <a:r>
                    <a:rPr lang="en-US"/>
                    <a:t>LCFS Credits (Million Metric Tons)</a:t>
                  </a:r>
                </a:p>
              </c:rich>
            </c:tx>
          </c:dispUnitsLbl>
        </c:dispUnits>
      </c:valAx>
    </c:plotArea>
    <c:legend>
      <c:legendPos val="r"/>
      <c:layout>
        <c:manualLayout>
          <c:xMode val="edge"/>
          <c:yMode val="edge"/>
          <c:x val="0.75913401848679052"/>
          <c:y val="9.4284578064105617E-2"/>
          <c:w val="0.23049116092742297"/>
          <c:h val="0.80735052334766888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Biodiesel CI Avg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Master!$C$202:$V$202</c:f>
              <c:strCache>
                <c:ptCount val="20"/>
                <c:pt idx="0">
                  <c:v>Q1 2011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Q1 2012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Q1 2013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Q1 2014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Q1 2015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</c:strCache>
            </c:strRef>
          </c:cat>
          <c:val>
            <c:numRef>
              <c:f>Master!$C$203:$V$203</c:f>
              <c:numCache>
                <c:formatCode>General</c:formatCode>
                <c:ptCount val="20"/>
                <c:pt idx="0">
                  <c:v>44.57</c:v>
                </c:pt>
                <c:pt idx="1">
                  <c:v>30.14</c:v>
                </c:pt>
                <c:pt idx="2">
                  <c:v>44.16</c:v>
                </c:pt>
                <c:pt idx="3">
                  <c:v>45.45</c:v>
                </c:pt>
                <c:pt idx="4">
                  <c:v>39.68</c:v>
                </c:pt>
                <c:pt idx="5">
                  <c:v>43.15</c:v>
                </c:pt>
                <c:pt idx="6">
                  <c:v>30.58</c:v>
                </c:pt>
                <c:pt idx="7">
                  <c:v>23.24</c:v>
                </c:pt>
                <c:pt idx="8">
                  <c:v>29.16</c:v>
                </c:pt>
                <c:pt idx="9">
                  <c:v>27.78</c:v>
                </c:pt>
                <c:pt idx="10">
                  <c:v>27.29</c:v>
                </c:pt>
                <c:pt idx="11">
                  <c:v>21.64</c:v>
                </c:pt>
                <c:pt idx="12">
                  <c:v>18.89</c:v>
                </c:pt>
                <c:pt idx="13">
                  <c:v>19.809999999999999</c:v>
                </c:pt>
                <c:pt idx="14">
                  <c:v>15.18</c:v>
                </c:pt>
                <c:pt idx="15">
                  <c:v>19.04</c:v>
                </c:pt>
                <c:pt idx="16">
                  <c:v>24.9</c:v>
                </c:pt>
                <c:pt idx="17">
                  <c:v>21.9</c:v>
                </c:pt>
                <c:pt idx="18">
                  <c:v>33.51</c:v>
                </c:pt>
                <c:pt idx="19">
                  <c:v>20.85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18464"/>
        <c:axId val="64348928"/>
      </c:lineChart>
      <c:catAx>
        <c:axId val="64318464"/>
        <c:scaling>
          <c:orientation val="minMax"/>
        </c:scaling>
        <c:delete val="0"/>
        <c:axPos val="b"/>
        <c:majorTickMark val="out"/>
        <c:minorTickMark val="none"/>
        <c:tickLblPos val="nextTo"/>
        <c:crossAx val="64348928"/>
        <c:crosses val="autoZero"/>
        <c:auto val="1"/>
        <c:lblAlgn val="ctr"/>
        <c:lblOffset val="100"/>
        <c:noMultiLvlLbl val="0"/>
      </c:catAx>
      <c:valAx>
        <c:axId val="643489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43184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Renewable Diesel CI Avg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Master!$C$206:$V$206</c:f>
              <c:strCache>
                <c:ptCount val="20"/>
                <c:pt idx="0">
                  <c:v>Q1 2011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Q1 2012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Q1 2013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Q1 2014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Q1 2015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</c:strCache>
            </c:strRef>
          </c:cat>
          <c:val>
            <c:numRef>
              <c:f>Master!$C$207:$V$207</c:f>
              <c:numCache>
                <c:formatCode>General</c:formatCode>
                <c:ptCount val="20"/>
                <c:pt idx="0">
                  <c:v>19.649999999999999</c:v>
                </c:pt>
                <c:pt idx="1">
                  <c:v>19.649999999999999</c:v>
                </c:pt>
                <c:pt idx="2">
                  <c:v>19.649999999999999</c:v>
                </c:pt>
                <c:pt idx="3">
                  <c:v>19.649999999999999</c:v>
                </c:pt>
                <c:pt idx="4">
                  <c:v>19.649999999999999</c:v>
                </c:pt>
                <c:pt idx="5">
                  <c:v>19.649999999999999</c:v>
                </c:pt>
                <c:pt idx="6">
                  <c:v>19.649999999999999</c:v>
                </c:pt>
                <c:pt idx="7">
                  <c:v>32.11</c:v>
                </c:pt>
                <c:pt idx="8">
                  <c:v>34.65</c:v>
                </c:pt>
                <c:pt idx="9">
                  <c:v>37.1</c:v>
                </c:pt>
                <c:pt idx="10">
                  <c:v>41.86</c:v>
                </c:pt>
                <c:pt idx="11">
                  <c:v>52.18</c:v>
                </c:pt>
                <c:pt idx="12">
                  <c:v>38.159999999999997</c:v>
                </c:pt>
                <c:pt idx="13">
                  <c:v>34.32</c:v>
                </c:pt>
                <c:pt idx="14">
                  <c:v>40.53</c:v>
                </c:pt>
                <c:pt idx="15">
                  <c:v>36.840000000000003</c:v>
                </c:pt>
                <c:pt idx="16">
                  <c:v>37.26</c:v>
                </c:pt>
                <c:pt idx="17">
                  <c:v>50.63</c:v>
                </c:pt>
                <c:pt idx="18">
                  <c:v>51.06</c:v>
                </c:pt>
                <c:pt idx="19">
                  <c:v>46.56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64224"/>
        <c:axId val="64165760"/>
      </c:lineChart>
      <c:catAx>
        <c:axId val="64164224"/>
        <c:scaling>
          <c:orientation val="minMax"/>
        </c:scaling>
        <c:delete val="0"/>
        <c:axPos val="b"/>
        <c:majorTickMark val="out"/>
        <c:minorTickMark val="none"/>
        <c:tickLblPos val="nextTo"/>
        <c:crossAx val="64165760"/>
        <c:crosses val="autoZero"/>
        <c:auto val="1"/>
        <c:lblAlgn val="ctr"/>
        <c:lblOffset val="100"/>
        <c:noMultiLvlLbl val="0"/>
      </c:catAx>
      <c:valAx>
        <c:axId val="641657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41642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374971296876695E-2"/>
          <c:y val="0.13225509058427501"/>
          <c:w val="0.87270387238200298"/>
          <c:h val="0.78466970333092501"/>
        </c:manualLayout>
      </c:layout>
      <c:lineChart>
        <c:grouping val="standard"/>
        <c:varyColors val="0"/>
        <c:ser>
          <c:idx val="4"/>
          <c:order val="0"/>
          <c:tx>
            <c:strRef>
              <c:f>Master!$A$219</c:f>
              <c:strCache>
                <c:ptCount val="1"/>
                <c:pt idx="0">
                  <c:v>Historic Compliance Curve</c:v>
                </c:pt>
              </c:strCache>
            </c:strRef>
          </c:tx>
          <c:spPr>
            <a:ln w="6350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Master!$D$217:$M$217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Master!$D$219:$M$219</c:f>
              <c:numCache>
                <c:formatCode>0.00</c:formatCode>
                <c:ptCount val="10"/>
                <c:pt idx="0">
                  <c:v>-0.25</c:v>
                </c:pt>
                <c:pt idx="1">
                  <c:v>-0.5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Master!$A$221</c:f>
              <c:strCache>
                <c:ptCount val="1"/>
                <c:pt idx="0">
                  <c:v>Reported % CI Reduction </c:v>
                </c:pt>
              </c:strCache>
            </c:strRef>
          </c:tx>
          <c:spPr>
            <a:ln w="63500" cmpd="sng">
              <a:solidFill>
                <a:srgbClr val="00B050"/>
              </a:solidFill>
              <a:prstDash val="solid"/>
            </a:ln>
          </c:spPr>
          <c:marker>
            <c:symbol val="none"/>
          </c:marker>
          <c:cat>
            <c:numRef>
              <c:f>Master!$D$217:$M$217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Master!$D$221:$M$221</c:f>
              <c:numCache>
                <c:formatCode>0.00</c:formatCode>
                <c:ptCount val="10"/>
                <c:pt idx="0">
                  <c:v>-0.61101632088932267</c:v>
                </c:pt>
                <c:pt idx="1">
                  <c:v>-0.82343315664383465</c:v>
                </c:pt>
                <c:pt idx="2">
                  <c:v>-1.5309898777313347</c:v>
                </c:pt>
                <c:pt idx="3">
                  <c:v>-1.7089850268688107</c:v>
                </c:pt>
                <c:pt idx="4">
                  <c:v>-2.1036181962877514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Master!$A$220</c:f>
              <c:strCache>
                <c:ptCount val="1"/>
                <c:pt idx="0">
                  <c:v>New Compliance Curve</c:v>
                </c:pt>
              </c:strCache>
            </c:strRef>
          </c:tx>
          <c:spPr>
            <a:ln w="63500">
              <a:solidFill>
                <a:schemeClr val="tx2">
                  <a:lumMod val="50000"/>
                </a:schemeClr>
              </a:solidFill>
              <a:prstDash val="sysDot"/>
            </a:ln>
          </c:spPr>
          <c:marker>
            <c:symbol val="circle"/>
            <c:size val="6"/>
            <c:spPr>
              <a:solidFill>
                <a:schemeClr val="tx1"/>
              </a:solidFill>
              <a:ln w="12700">
                <a:solidFill>
                  <a:schemeClr val="tx1"/>
                </a:solidFill>
                <a:prstDash val="solid"/>
              </a:ln>
            </c:spPr>
          </c:marker>
          <c:cat>
            <c:numRef>
              <c:f>Master!$D$217:$M$217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Master!$D$220:$M$220</c:f>
              <c:numCache>
                <c:formatCode>General</c:formatCode>
                <c:ptCount val="10"/>
                <c:pt idx="4" formatCode="0.0">
                  <c:v>-1</c:v>
                </c:pt>
                <c:pt idx="5" formatCode="0.0">
                  <c:v>-2</c:v>
                </c:pt>
                <c:pt idx="6" formatCode="0.0">
                  <c:v>-3.5000000000000004</c:v>
                </c:pt>
                <c:pt idx="7" formatCode="0.0">
                  <c:v>-5</c:v>
                </c:pt>
                <c:pt idx="8" formatCode="0.0">
                  <c:v>-7.5</c:v>
                </c:pt>
                <c:pt idx="9" formatCode="0.0">
                  <c:v>-10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96992"/>
        <c:axId val="64198912"/>
      </c:lineChart>
      <c:catAx>
        <c:axId val="64196992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200" b="1" baseline="0"/>
            </a:pPr>
            <a:endParaRPr lang="en-US"/>
          </a:p>
        </c:txPr>
        <c:crossAx val="64198912"/>
        <c:crosses val="max"/>
        <c:auto val="1"/>
        <c:lblAlgn val="ctr"/>
        <c:lblOffset val="1"/>
        <c:noMultiLvlLbl val="0"/>
      </c:catAx>
      <c:valAx>
        <c:axId val="64198912"/>
        <c:scaling>
          <c:orientation val="minMax"/>
          <c:min val="-1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600" baseline="0"/>
                  <a:t>Percent Reduction in Carbon Intensity</a:t>
                </a:r>
              </a:p>
            </c:rich>
          </c:tx>
          <c:overlay val="0"/>
        </c:title>
        <c:numFmt formatCode="0.0" sourceLinked="0"/>
        <c:majorTickMark val="none"/>
        <c:minorTickMark val="none"/>
        <c:tickLblPos val="nextTo"/>
        <c:txPr>
          <a:bodyPr/>
          <a:lstStyle/>
          <a:p>
            <a:pPr>
              <a:defRPr sz="1200" b="1" i="0" baseline="0"/>
            </a:pPr>
            <a:endParaRPr lang="en-US"/>
          </a:p>
        </c:txPr>
        <c:crossAx val="641969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2094399406191239"/>
          <c:y val="0.46676803233368552"/>
          <c:w val="0.36704111509159371"/>
          <c:h val="0.25586271774119651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200" b="1" i="0" baseline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138381236597457"/>
          <c:y val="5.1400554097404488E-2"/>
          <c:w val="0.38044986102327044"/>
          <c:h val="0.7685065659165960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Master!$I$142</c:f>
              <c:strCache>
                <c:ptCount val="1"/>
                <c:pt idx="0">
                  <c:v>Ethanol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Master!$K$140:$O$140</c:f>
              <c:strCach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strCache>
            </c:strRef>
          </c:cat>
          <c:val>
            <c:numRef>
              <c:f>Master!$K$142:$O$142</c:f>
              <c:numCache>
                <c:formatCode>_(* #,##0_);_(* \(#,##0\);_(* "-"??_);_(@_)</c:formatCode>
                <c:ptCount val="5"/>
                <c:pt idx="0">
                  <c:v>1047733626.4074074</c:v>
                </c:pt>
                <c:pt idx="1">
                  <c:v>1037609840.2222222</c:v>
                </c:pt>
                <c:pt idx="2">
                  <c:v>1040681546.2962964</c:v>
                </c:pt>
                <c:pt idx="3">
                  <c:v>1044658029.5555557</c:v>
                </c:pt>
                <c:pt idx="4">
                  <c:v>1070740930.4814817</c:v>
                </c:pt>
              </c:numCache>
            </c:numRef>
          </c:val>
        </c:ser>
        <c:ser>
          <c:idx val="0"/>
          <c:order val="1"/>
          <c:tx>
            <c:strRef>
              <c:f>Master!$I$141</c:f>
              <c:strCache>
                <c:ptCount val="1"/>
                <c:pt idx="0">
                  <c:v>Electricity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Master!$K$140:$O$140</c:f>
              <c:strCach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strCache>
            </c:strRef>
          </c:cat>
          <c:val>
            <c:numRef>
              <c:f>Master!$K$141:$O$141</c:f>
              <c:numCache>
                <c:formatCode>_(* #,##0_);_(* \(#,##0\);_(* "-"??_);_(@_)</c:formatCode>
                <c:ptCount val="5"/>
                <c:pt idx="0">
                  <c:v>374697</c:v>
                </c:pt>
                <c:pt idx="1">
                  <c:v>1315469</c:v>
                </c:pt>
                <c:pt idx="2">
                  <c:v>3600350</c:v>
                </c:pt>
                <c:pt idx="3">
                  <c:v>8452659</c:v>
                </c:pt>
                <c:pt idx="4">
                  <c:v>12975431</c:v>
                </c:pt>
              </c:numCache>
            </c:numRef>
          </c:val>
        </c:ser>
        <c:ser>
          <c:idx val="2"/>
          <c:order val="2"/>
          <c:tx>
            <c:strRef>
              <c:f>Master!$I$143</c:f>
              <c:strCache>
                <c:ptCount val="1"/>
                <c:pt idx="0">
                  <c:v>Biodiesel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strRef>
              <c:f>Master!$K$140:$O$140</c:f>
              <c:strCach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strCache>
            </c:strRef>
          </c:cat>
          <c:val>
            <c:numRef>
              <c:f>Master!$K$143:$O$143</c:f>
              <c:numCache>
                <c:formatCode>_(* #,##0_);_(* \(#,##0\);_(* "-"??_);_(@_)</c:formatCode>
                <c:ptCount val="5"/>
                <c:pt idx="0">
                  <c:v>11759994.637911802</c:v>
                </c:pt>
                <c:pt idx="1">
                  <c:v>18720571.594705135</c:v>
                </c:pt>
                <c:pt idx="2">
                  <c:v>55831740.432289727</c:v>
                </c:pt>
                <c:pt idx="3">
                  <c:v>63496390.48821298</c:v>
                </c:pt>
                <c:pt idx="4">
                  <c:v>118116844.88443518</c:v>
                </c:pt>
              </c:numCache>
            </c:numRef>
          </c:val>
        </c:ser>
        <c:ser>
          <c:idx val="3"/>
          <c:order val="3"/>
          <c:tx>
            <c:strRef>
              <c:f>Master!$I$144</c:f>
              <c:strCache>
                <c:ptCount val="1"/>
                <c:pt idx="0">
                  <c:v>Renewable Diesel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Master!$K$140:$O$140</c:f>
              <c:strCach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strCache>
            </c:strRef>
          </c:cat>
          <c:val>
            <c:numRef>
              <c:f>Master!$K$144:$O$144</c:f>
              <c:numCache>
                <c:formatCode>_(* #,##0_);_(* \(#,##0\);_(* "-"??_);_(@_)</c:formatCode>
                <c:ptCount val="5"/>
                <c:pt idx="0">
                  <c:v>1738843.007362237</c:v>
                </c:pt>
                <c:pt idx="1">
                  <c:v>8498941.7159961332</c:v>
                </c:pt>
                <c:pt idx="2">
                  <c:v>112747409.8482933</c:v>
                </c:pt>
                <c:pt idx="3">
                  <c:v>108800009.41362385</c:v>
                </c:pt>
                <c:pt idx="4">
                  <c:v>159236015.26548672</c:v>
                </c:pt>
              </c:numCache>
            </c:numRef>
          </c:val>
        </c:ser>
        <c:ser>
          <c:idx val="4"/>
          <c:order val="4"/>
          <c:tx>
            <c:strRef>
              <c:f>Master!$I$145</c:f>
              <c:strCache>
                <c:ptCount val="1"/>
                <c:pt idx="0">
                  <c:v>Natural Gas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</c:spPr>
          <c:invertIfNegative val="0"/>
          <c:cat>
            <c:strRef>
              <c:f>Master!$K$140:$O$140</c:f>
              <c:strCach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strCache>
            </c:strRef>
          </c:cat>
          <c:val>
            <c:numRef>
              <c:f>Master!$K$145:$O$145</c:f>
              <c:numCache>
                <c:formatCode>_(* #,##0_);_(* \(#,##0\);_(* "-"??_);_(@_)</c:formatCode>
                <c:ptCount val="5"/>
                <c:pt idx="0">
                  <c:v>73019878</c:v>
                </c:pt>
                <c:pt idx="1">
                  <c:v>83980581</c:v>
                </c:pt>
                <c:pt idx="2">
                  <c:v>89198429</c:v>
                </c:pt>
                <c:pt idx="3">
                  <c:v>96866718</c:v>
                </c:pt>
                <c:pt idx="4">
                  <c:v>67773769</c:v>
                </c:pt>
              </c:numCache>
            </c:numRef>
          </c:val>
        </c:ser>
        <c:ser>
          <c:idx val="5"/>
          <c:order val="5"/>
          <c:tx>
            <c:strRef>
              <c:f>Master!$I$146</c:f>
              <c:strCache>
                <c:ptCount val="1"/>
                <c:pt idx="0">
                  <c:v>Biomethane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Master!$K$140:$O$140</c:f>
              <c:strCach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strCache>
            </c:strRef>
          </c:cat>
          <c:val>
            <c:numRef>
              <c:f>Master!$K$146:$O$146</c:f>
              <c:numCache>
                <c:formatCode>_(* #,##0_);_(* \(#,##0\);_(* "-"??_);_(@_)</c:formatCode>
                <c:ptCount val="5"/>
                <c:pt idx="0">
                  <c:v>1575257</c:v>
                </c:pt>
                <c:pt idx="1">
                  <c:v>1593965</c:v>
                </c:pt>
                <c:pt idx="2">
                  <c:v>10229728</c:v>
                </c:pt>
                <c:pt idx="3">
                  <c:v>27038933</c:v>
                </c:pt>
                <c:pt idx="4">
                  <c:v>68074069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1"/>
        <c:overlap val="100"/>
        <c:axId val="101993472"/>
        <c:axId val="101999360"/>
      </c:barChart>
      <c:catAx>
        <c:axId val="101993472"/>
        <c:scaling>
          <c:orientation val="minMax"/>
        </c:scaling>
        <c:delete val="0"/>
        <c:axPos val="b"/>
        <c:majorTickMark val="out"/>
        <c:minorTickMark val="none"/>
        <c:tickLblPos val="nextTo"/>
        <c:crossAx val="101999360"/>
        <c:crosses val="autoZero"/>
        <c:auto val="1"/>
        <c:lblAlgn val="ctr"/>
        <c:lblOffset val="100"/>
        <c:noMultiLvlLbl val="0"/>
      </c:catAx>
      <c:valAx>
        <c:axId val="101999360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crossAx val="101993472"/>
        <c:crosses val="autoZero"/>
        <c:crossBetween val="between"/>
        <c:dispUnits>
          <c:builtInUnit val="millions"/>
          <c:dispUnitsLbl>
            <c:tx>
              <c:rich>
                <a:bodyPr/>
                <a:lstStyle/>
                <a:p>
                  <a:pPr>
                    <a:defRPr sz="1600" b="1"/>
                  </a:pPr>
                  <a:r>
                    <a:rPr lang="en-US" sz="1600" b="1"/>
                    <a:t>Million Gallon Equivalents ( GGE or DGE)</a:t>
                  </a:r>
                </a:p>
              </c:rich>
            </c:tx>
          </c:dispUnitsLbl>
        </c:dispUnits>
      </c:val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8400746470848"/>
          <c:y val="3.8344565587241801E-2"/>
          <c:w val="0.77693769594492301"/>
          <c:h val="0.8583642376101525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Master!$A$153</c:f>
              <c:strCache>
                <c:ptCount val="1"/>
                <c:pt idx="0">
                  <c:v>Ethanol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Master!$C$151:$G$151</c:f>
              <c:strCach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strCache>
            </c:strRef>
          </c:cat>
          <c:val>
            <c:numRef>
              <c:f>Master!$C$153:$G$153</c:f>
              <c:numCache>
                <c:formatCode>_(* #,##0_);_(* \(#,##0\);_(* "-"??_);_(@_)</c:formatCode>
                <c:ptCount val="5"/>
                <c:pt idx="0">
                  <c:v>1022366</c:v>
                </c:pt>
                <c:pt idx="1">
                  <c:v>1218621</c:v>
                </c:pt>
                <c:pt idx="2">
                  <c:v>1983865</c:v>
                </c:pt>
                <c:pt idx="3">
                  <c:v>2030660</c:v>
                </c:pt>
                <c:pt idx="4">
                  <c:v>2131266</c:v>
                </c:pt>
              </c:numCache>
            </c:numRef>
          </c:val>
        </c:ser>
        <c:ser>
          <c:idx val="0"/>
          <c:order val="1"/>
          <c:tx>
            <c:strRef>
              <c:f>Master!$A$152</c:f>
              <c:strCache>
                <c:ptCount val="1"/>
                <c:pt idx="0">
                  <c:v>Electricity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Master!$C$151:$G$151</c:f>
              <c:strCach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strCache>
            </c:strRef>
          </c:cat>
          <c:val>
            <c:numRef>
              <c:f>Master!$C$152:$G$152</c:f>
              <c:numCache>
                <c:formatCode>_(* #,##0_);_(* \(#,##0\);_(* "-"??_);_(@_)</c:formatCode>
                <c:ptCount val="5"/>
                <c:pt idx="0">
                  <c:v>7743</c:v>
                </c:pt>
                <c:pt idx="1">
                  <c:v>26984</c:v>
                </c:pt>
                <c:pt idx="2">
                  <c:v>93965</c:v>
                </c:pt>
                <c:pt idx="3">
                  <c:v>221330</c:v>
                </c:pt>
                <c:pt idx="4">
                  <c:v>337729</c:v>
                </c:pt>
              </c:numCache>
            </c:numRef>
          </c:val>
        </c:ser>
        <c:ser>
          <c:idx val="2"/>
          <c:order val="2"/>
          <c:tx>
            <c:strRef>
              <c:f>Master!$A$154</c:f>
              <c:strCache>
                <c:ptCount val="1"/>
                <c:pt idx="0">
                  <c:v>Biodiesel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strRef>
              <c:f>Master!$C$151:$G$151</c:f>
              <c:strCach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strCache>
            </c:strRef>
          </c:cat>
          <c:val>
            <c:numRef>
              <c:f>Master!$C$154:$G$154</c:f>
              <c:numCache>
                <c:formatCode>_(* #,##0_);_(* \(#,##0\);_(* "-"??_);_(@_)</c:formatCode>
                <c:ptCount val="5"/>
                <c:pt idx="0">
                  <c:v>84267</c:v>
                </c:pt>
                <c:pt idx="1">
                  <c:v>149148</c:v>
                </c:pt>
                <c:pt idx="2">
                  <c:v>562202</c:v>
                </c:pt>
                <c:pt idx="3">
                  <c:v>725328</c:v>
                </c:pt>
                <c:pt idx="4">
                  <c:v>1209308</c:v>
                </c:pt>
              </c:numCache>
            </c:numRef>
          </c:val>
        </c:ser>
        <c:ser>
          <c:idx val="3"/>
          <c:order val="3"/>
          <c:tx>
            <c:strRef>
              <c:f>Master!$A$155</c:f>
              <c:strCache>
                <c:ptCount val="1"/>
                <c:pt idx="0">
                  <c:v>Renewable Diesel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Master!$C$151:$G$151</c:f>
              <c:strCach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strCache>
            </c:strRef>
          </c:cat>
          <c:val>
            <c:numRef>
              <c:f>Master!$C$155:$G$155</c:f>
              <c:numCache>
                <c:formatCode>_(* #,##0_);_(* \(#,##0\);_(* "-"??_);_(@_)</c:formatCode>
                <c:ptCount val="5"/>
                <c:pt idx="0">
                  <c:v>17020</c:v>
                </c:pt>
                <c:pt idx="1">
                  <c:v>72659</c:v>
                </c:pt>
                <c:pt idx="2">
                  <c:v>789929</c:v>
                </c:pt>
                <c:pt idx="3">
                  <c:v>844979</c:v>
                </c:pt>
                <c:pt idx="4">
                  <c:v>1038171</c:v>
                </c:pt>
              </c:numCache>
            </c:numRef>
          </c:val>
        </c:ser>
        <c:ser>
          <c:idx val="4"/>
          <c:order val="4"/>
          <c:tx>
            <c:strRef>
              <c:f>Master!$A$156</c:f>
              <c:strCache>
                <c:ptCount val="1"/>
                <c:pt idx="0">
                  <c:v>Natural Gas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</c:spPr>
          <c:invertIfNegative val="0"/>
          <c:cat>
            <c:strRef>
              <c:f>Master!$C$151:$G$151</c:f>
              <c:strCach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strCache>
            </c:strRef>
          </c:cat>
          <c:val>
            <c:numRef>
              <c:f>Master!$C$156:$G$156</c:f>
              <c:numCache>
                <c:formatCode>_(* #,##0_);_(* \(#,##0\);_(* "-"??_);_(@_)</c:formatCode>
                <c:ptCount val="5"/>
                <c:pt idx="0">
                  <c:v>162987</c:v>
                </c:pt>
                <c:pt idx="1">
                  <c:v>181079</c:v>
                </c:pt>
                <c:pt idx="2">
                  <c:v>222144</c:v>
                </c:pt>
                <c:pt idx="3">
                  <c:v>247130</c:v>
                </c:pt>
                <c:pt idx="4">
                  <c:v>179224</c:v>
                </c:pt>
              </c:numCache>
            </c:numRef>
          </c:val>
        </c:ser>
        <c:ser>
          <c:idx val="5"/>
          <c:order val="5"/>
          <c:tx>
            <c:strRef>
              <c:f>Master!$A$157</c:f>
              <c:strCache>
                <c:ptCount val="1"/>
                <c:pt idx="0">
                  <c:v>Biomethane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Master!$C$151:$G$151</c:f>
              <c:strCach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strCache>
            </c:strRef>
          </c:cat>
          <c:val>
            <c:numRef>
              <c:f>Master!$C$157:$G$157</c:f>
              <c:numCache>
                <c:formatCode>_(* #,##0_);_(* \(#,##0\);_(* "-"??_);_(@_)</c:formatCode>
                <c:ptCount val="5"/>
                <c:pt idx="0">
                  <c:v>14715</c:v>
                </c:pt>
                <c:pt idx="1">
                  <c:v>14845</c:v>
                </c:pt>
                <c:pt idx="2">
                  <c:v>98069</c:v>
                </c:pt>
                <c:pt idx="3">
                  <c:v>227122</c:v>
                </c:pt>
                <c:pt idx="4">
                  <c:v>586792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03093376"/>
        <c:axId val="103094912"/>
      </c:barChart>
      <c:catAx>
        <c:axId val="103093376"/>
        <c:scaling>
          <c:orientation val="minMax"/>
        </c:scaling>
        <c:delete val="0"/>
        <c:axPos val="b"/>
        <c:majorTickMark val="out"/>
        <c:minorTickMark val="none"/>
        <c:tickLblPos val="nextTo"/>
        <c:crossAx val="103094912"/>
        <c:crosses val="autoZero"/>
        <c:auto val="1"/>
        <c:lblAlgn val="ctr"/>
        <c:lblOffset val="100"/>
        <c:noMultiLvlLbl val="0"/>
      </c:catAx>
      <c:valAx>
        <c:axId val="1030949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crossAx val="103093376"/>
        <c:crosses val="autoZero"/>
        <c:crossBetween val="between"/>
        <c:dispUnits>
          <c:builtInUnit val="millions"/>
          <c:dispUnitsLbl>
            <c:tx>
              <c:rich>
                <a:bodyPr/>
                <a:lstStyle/>
                <a:p>
                  <a:pPr>
                    <a:defRPr sz="1600" b="1"/>
                  </a:pPr>
                  <a:r>
                    <a:rPr lang="en-US" sz="1600" b="1"/>
                    <a:t>Million Metric Tons (MT)</a:t>
                  </a:r>
                </a:p>
              </c:rich>
            </c:tx>
          </c:dispUnitsLbl>
        </c:dispUnits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'Feedstock '!$A$73</c:f>
              <c:strCache>
                <c:ptCount val="1"/>
                <c:pt idx="0">
                  <c:v>Starch - Ethanol</c:v>
                </c:pt>
              </c:strCache>
            </c:strRef>
          </c:tx>
          <c:invertIfNegative val="0"/>
          <c:cat>
            <c:multiLvlStrRef>
              <c:f>'Feedstock '!$C$69:$P$70</c:f>
              <c:multiLvlStrCache>
                <c:ptCount val="14"/>
                <c:lvl>
                  <c:pt idx="0">
                    <c:v>C</c:v>
                  </c:pt>
                  <c:pt idx="1">
                    <c:v>R</c:v>
                  </c:pt>
                  <c:pt idx="3">
                    <c:v>C</c:v>
                  </c:pt>
                  <c:pt idx="4">
                    <c:v>R</c:v>
                  </c:pt>
                  <c:pt idx="6">
                    <c:v>C</c:v>
                  </c:pt>
                  <c:pt idx="7">
                    <c:v>R</c:v>
                  </c:pt>
                  <c:pt idx="9">
                    <c:v>C</c:v>
                  </c:pt>
                  <c:pt idx="10">
                    <c:v>R</c:v>
                  </c:pt>
                  <c:pt idx="12">
                    <c:v>C</c:v>
                  </c:pt>
                  <c:pt idx="13">
                    <c:v>R</c:v>
                  </c:pt>
                </c:lvl>
                <c:lvl>
                  <c:pt idx="0">
                    <c:v>2011</c:v>
                  </c:pt>
                  <c:pt idx="3">
                    <c:v>2012</c:v>
                  </c:pt>
                  <c:pt idx="6">
                    <c:v>2013</c:v>
                  </c:pt>
                  <c:pt idx="9">
                    <c:v>2014</c:v>
                  </c:pt>
                  <c:pt idx="12">
                    <c:v>2015</c:v>
                  </c:pt>
                </c:lvl>
              </c:multiLvlStrCache>
            </c:multiLvlStrRef>
          </c:cat>
          <c:val>
            <c:numRef>
              <c:f>'Feedstock '!$C$73:$P$73</c:f>
              <c:numCache>
                <c:formatCode>General</c:formatCode>
                <c:ptCount val="14"/>
                <c:pt idx="0" formatCode="_(* #,##0_);_(* \(#,##0\);_(* &quot;-&quot;??_);_(@_)">
                  <c:v>954707</c:v>
                </c:pt>
                <c:pt idx="3" formatCode="_(* #,##0_);_(* \(#,##0\);_(* &quot;-&quot;??_);_(@_)">
                  <c:v>1012239</c:v>
                </c:pt>
                <c:pt idx="6" formatCode="_(* #,##0_);_(* \(#,##0\);_(* &quot;-&quot;??_);_(@_)">
                  <c:v>1623572</c:v>
                </c:pt>
                <c:pt idx="9" formatCode="_(* #,##0_);_(* \(#,##0\);_(* &quot;-&quot;??_);_(@_)">
                  <c:v>1985686</c:v>
                </c:pt>
                <c:pt idx="12" formatCode="_(* #,##0_);_(* \(#,##0\);_(* &quot;-&quot;??_);_(@_)">
                  <c:v>2006045</c:v>
                </c:pt>
              </c:numCache>
            </c:numRef>
          </c:val>
        </c:ser>
        <c:ser>
          <c:idx val="0"/>
          <c:order val="1"/>
          <c:tx>
            <c:strRef>
              <c:f>'Feedstock '!$A$72</c:f>
              <c:strCache>
                <c:ptCount val="1"/>
                <c:pt idx="0">
                  <c:v>Cane - Ethanol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multiLvlStrRef>
              <c:f>'Feedstock '!$C$69:$P$70</c:f>
              <c:multiLvlStrCache>
                <c:ptCount val="14"/>
                <c:lvl>
                  <c:pt idx="0">
                    <c:v>C</c:v>
                  </c:pt>
                  <c:pt idx="1">
                    <c:v>R</c:v>
                  </c:pt>
                  <c:pt idx="3">
                    <c:v>C</c:v>
                  </c:pt>
                  <c:pt idx="4">
                    <c:v>R</c:v>
                  </c:pt>
                  <c:pt idx="6">
                    <c:v>C</c:v>
                  </c:pt>
                  <c:pt idx="7">
                    <c:v>R</c:v>
                  </c:pt>
                  <c:pt idx="9">
                    <c:v>C</c:v>
                  </c:pt>
                  <c:pt idx="10">
                    <c:v>R</c:v>
                  </c:pt>
                  <c:pt idx="12">
                    <c:v>C</c:v>
                  </c:pt>
                  <c:pt idx="13">
                    <c:v>R</c:v>
                  </c:pt>
                </c:lvl>
                <c:lvl>
                  <c:pt idx="0">
                    <c:v>2011</c:v>
                  </c:pt>
                  <c:pt idx="3">
                    <c:v>2012</c:v>
                  </c:pt>
                  <c:pt idx="6">
                    <c:v>2013</c:v>
                  </c:pt>
                  <c:pt idx="9">
                    <c:v>2014</c:v>
                  </c:pt>
                  <c:pt idx="12">
                    <c:v>2015</c:v>
                  </c:pt>
                </c:lvl>
              </c:multiLvlStrCache>
            </c:multiLvlStrRef>
          </c:cat>
          <c:val>
            <c:numRef>
              <c:f>'Feedstock '!$C$72:$P$72</c:f>
              <c:numCache>
                <c:formatCode>General</c:formatCode>
                <c:ptCount val="14"/>
                <c:pt idx="0" formatCode="_(* #,##0_);_(* \(#,##0\);_(* &quot;-&quot;??_);_(@_)">
                  <c:v>66540</c:v>
                </c:pt>
                <c:pt idx="3" formatCode="_(* #,##0_);_(* \(#,##0\);_(* &quot;-&quot;??_);_(@_)">
                  <c:v>205742</c:v>
                </c:pt>
                <c:pt idx="6" formatCode="_(* #,##0_);_(* \(#,##0\);_(* &quot;-&quot;??_);_(@_)">
                  <c:v>359087</c:v>
                </c:pt>
                <c:pt idx="9" formatCode="_(* #,##0_);_(* \(#,##0\);_(* &quot;-&quot;??_);_(@_)">
                  <c:v>43356</c:v>
                </c:pt>
                <c:pt idx="12" formatCode="_(* #,##0_);_(* \(#,##0\);_(* &quot;-&quot;??_);_(@_)">
                  <c:v>123202</c:v>
                </c:pt>
              </c:numCache>
            </c:numRef>
          </c:val>
        </c:ser>
        <c:ser>
          <c:idx val="2"/>
          <c:order val="2"/>
          <c:tx>
            <c:strRef>
              <c:f>'Feedstock '!$A$74</c:f>
              <c:strCache>
                <c:ptCount val="1"/>
                <c:pt idx="0">
                  <c:v>Oilseed Crop - Biodiesel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multiLvlStrRef>
              <c:f>'Feedstock '!$C$69:$P$70</c:f>
              <c:multiLvlStrCache>
                <c:ptCount val="14"/>
                <c:lvl>
                  <c:pt idx="0">
                    <c:v>C</c:v>
                  </c:pt>
                  <c:pt idx="1">
                    <c:v>R</c:v>
                  </c:pt>
                  <c:pt idx="3">
                    <c:v>C</c:v>
                  </c:pt>
                  <c:pt idx="4">
                    <c:v>R</c:v>
                  </c:pt>
                  <c:pt idx="6">
                    <c:v>C</c:v>
                  </c:pt>
                  <c:pt idx="7">
                    <c:v>R</c:v>
                  </c:pt>
                  <c:pt idx="9">
                    <c:v>C</c:v>
                  </c:pt>
                  <c:pt idx="10">
                    <c:v>R</c:v>
                  </c:pt>
                  <c:pt idx="12">
                    <c:v>C</c:v>
                  </c:pt>
                  <c:pt idx="13">
                    <c:v>R</c:v>
                  </c:pt>
                </c:lvl>
                <c:lvl>
                  <c:pt idx="0">
                    <c:v>2011</c:v>
                  </c:pt>
                  <c:pt idx="3">
                    <c:v>2012</c:v>
                  </c:pt>
                  <c:pt idx="6">
                    <c:v>2013</c:v>
                  </c:pt>
                  <c:pt idx="9">
                    <c:v>2014</c:v>
                  </c:pt>
                  <c:pt idx="12">
                    <c:v>2015</c:v>
                  </c:pt>
                </c:lvl>
              </c:multiLvlStrCache>
            </c:multiLvlStrRef>
          </c:cat>
          <c:val>
            <c:numRef>
              <c:f>'Feedstock '!$C$74:$P$74</c:f>
              <c:numCache>
                <c:formatCode>General</c:formatCode>
                <c:ptCount val="14"/>
                <c:pt idx="0" formatCode="_(* #,##0_);_(* \(#,##0\);_(* &quot;-&quot;??_);_(@_)">
                  <c:v>8261</c:v>
                </c:pt>
                <c:pt idx="3" formatCode="_(* #,##0_);_(* \(#,##0\);_(* &quot;-&quot;??_);_(@_)">
                  <c:v>8450</c:v>
                </c:pt>
                <c:pt idx="6" formatCode="_(* #,##0_);_(* \(#,##0\);_(* &quot;-&quot;??_);_(@_)">
                  <c:v>30764</c:v>
                </c:pt>
                <c:pt idx="9" formatCode="_(* #,##0_);_(* \(#,##0\);_(* &quot;-&quot;??_);_(@_)">
                  <c:v>27950</c:v>
                </c:pt>
                <c:pt idx="12" formatCode="_(* #,##0_);_(* \(#,##0\);_(* &quot;-&quot;??_);_(@_)">
                  <c:v>111241</c:v>
                </c:pt>
              </c:numCache>
            </c:numRef>
          </c:val>
        </c:ser>
        <c:ser>
          <c:idx val="3"/>
          <c:order val="3"/>
          <c:tx>
            <c:strRef>
              <c:f>'Feedstock '!$A$75</c:f>
              <c:strCache>
                <c:ptCount val="1"/>
                <c:pt idx="0">
                  <c:v>Oilseed Crop - Renewable diesel</c:v>
                </c:pt>
              </c:strCache>
            </c:strRef>
          </c:tx>
          <c:invertIfNegative val="0"/>
          <c:cat>
            <c:multiLvlStrRef>
              <c:f>'Feedstock '!$C$69:$P$70</c:f>
              <c:multiLvlStrCache>
                <c:ptCount val="14"/>
                <c:lvl>
                  <c:pt idx="0">
                    <c:v>C</c:v>
                  </c:pt>
                  <c:pt idx="1">
                    <c:v>R</c:v>
                  </c:pt>
                  <c:pt idx="3">
                    <c:v>C</c:v>
                  </c:pt>
                  <c:pt idx="4">
                    <c:v>R</c:v>
                  </c:pt>
                  <c:pt idx="6">
                    <c:v>C</c:v>
                  </c:pt>
                  <c:pt idx="7">
                    <c:v>R</c:v>
                  </c:pt>
                  <c:pt idx="9">
                    <c:v>C</c:v>
                  </c:pt>
                  <c:pt idx="10">
                    <c:v>R</c:v>
                  </c:pt>
                  <c:pt idx="12">
                    <c:v>C</c:v>
                  </c:pt>
                  <c:pt idx="13">
                    <c:v>R</c:v>
                  </c:pt>
                </c:lvl>
                <c:lvl>
                  <c:pt idx="0">
                    <c:v>2011</c:v>
                  </c:pt>
                  <c:pt idx="3">
                    <c:v>2012</c:v>
                  </c:pt>
                  <c:pt idx="6">
                    <c:v>2013</c:v>
                  </c:pt>
                  <c:pt idx="9">
                    <c:v>2014</c:v>
                  </c:pt>
                  <c:pt idx="12">
                    <c:v>2015</c:v>
                  </c:pt>
                </c:lvl>
              </c:multiLvlStrCache>
            </c:multiLvlStrRef>
          </c:cat>
          <c:val>
            <c:numRef>
              <c:f>'Feedstock '!$C$75:$P$75</c:f>
              <c:numCache>
                <c:formatCode>General</c:formatCode>
                <c:ptCount val="14"/>
                <c:pt idx="0" formatCode="_(* #,##0_);_(* \(#,##0\);_(* &quot;-&quot;??_);_(@_)">
                  <c:v>0</c:v>
                </c:pt>
                <c:pt idx="3" formatCode="_(* #,##0_);_(* \(#,##0\);_(* &quot;-&quot;??_);_(@_)">
                  <c:v>0</c:v>
                </c:pt>
                <c:pt idx="6" formatCode="_(* #,##0_);_(* \(#,##0\);_(* &quot;-&quot;??_);_(@_)">
                  <c:v>0</c:v>
                </c:pt>
                <c:pt idx="9" formatCode="_(* #,##0_);_(* \(#,##0\);_(* &quot;-&quot;??_);_(@_)">
                  <c:v>0</c:v>
                </c:pt>
                <c:pt idx="12" formatCode="_(* #,##0_);_(* \(#,##0\);_(* &quot;-&quot;??_);_(@_)">
                  <c:v>0</c:v>
                </c:pt>
              </c:numCache>
            </c:numRef>
          </c:val>
        </c:ser>
        <c:ser>
          <c:idx val="4"/>
          <c:order val="4"/>
          <c:tx>
            <c:strRef>
              <c:f>'Feedstock '!$A$76</c:f>
              <c:strCache>
                <c:ptCount val="1"/>
                <c:pt idx="0">
                  <c:v>Residue Based Fuels</c:v>
                </c:pt>
              </c:strCache>
            </c:strRef>
          </c:tx>
          <c:invertIfNegative val="0"/>
          <c:cat>
            <c:multiLvlStrRef>
              <c:f>'Feedstock '!$C$69:$P$70</c:f>
              <c:multiLvlStrCache>
                <c:ptCount val="14"/>
                <c:lvl>
                  <c:pt idx="0">
                    <c:v>C</c:v>
                  </c:pt>
                  <c:pt idx="1">
                    <c:v>R</c:v>
                  </c:pt>
                  <c:pt idx="3">
                    <c:v>C</c:v>
                  </c:pt>
                  <c:pt idx="4">
                    <c:v>R</c:v>
                  </c:pt>
                  <c:pt idx="6">
                    <c:v>C</c:v>
                  </c:pt>
                  <c:pt idx="7">
                    <c:v>R</c:v>
                  </c:pt>
                  <c:pt idx="9">
                    <c:v>C</c:v>
                  </c:pt>
                  <c:pt idx="10">
                    <c:v>R</c:v>
                  </c:pt>
                  <c:pt idx="12">
                    <c:v>C</c:v>
                  </c:pt>
                  <c:pt idx="13">
                    <c:v>R</c:v>
                  </c:pt>
                </c:lvl>
                <c:lvl>
                  <c:pt idx="0">
                    <c:v>2011</c:v>
                  </c:pt>
                  <c:pt idx="3">
                    <c:v>2012</c:v>
                  </c:pt>
                  <c:pt idx="6">
                    <c:v>2013</c:v>
                  </c:pt>
                  <c:pt idx="9">
                    <c:v>2014</c:v>
                  </c:pt>
                  <c:pt idx="12">
                    <c:v>2015</c:v>
                  </c:pt>
                </c:lvl>
              </c:multiLvlStrCache>
            </c:multiLvlStrRef>
          </c:cat>
          <c:val>
            <c:numRef>
              <c:f>'Feedstock '!$C$76:$P$76</c:f>
              <c:numCache>
                <c:formatCode>General</c:formatCode>
                <c:ptCount val="14"/>
              </c:numCache>
            </c:numRef>
          </c:val>
        </c:ser>
        <c:ser>
          <c:idx val="5"/>
          <c:order val="5"/>
          <c:tx>
            <c:strRef>
              <c:f>'Feedstock '!$A$77</c:f>
              <c:strCache>
                <c:ptCount val="1"/>
                <c:pt idx="0">
                  <c:v>Residue - Ethanol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multiLvlStrRef>
              <c:f>'Feedstock '!$C$69:$P$70</c:f>
              <c:multiLvlStrCache>
                <c:ptCount val="14"/>
                <c:lvl>
                  <c:pt idx="0">
                    <c:v>C</c:v>
                  </c:pt>
                  <c:pt idx="1">
                    <c:v>R</c:v>
                  </c:pt>
                  <c:pt idx="3">
                    <c:v>C</c:v>
                  </c:pt>
                  <c:pt idx="4">
                    <c:v>R</c:v>
                  </c:pt>
                  <c:pt idx="6">
                    <c:v>C</c:v>
                  </c:pt>
                  <c:pt idx="7">
                    <c:v>R</c:v>
                  </c:pt>
                  <c:pt idx="9">
                    <c:v>C</c:v>
                  </c:pt>
                  <c:pt idx="10">
                    <c:v>R</c:v>
                  </c:pt>
                  <c:pt idx="12">
                    <c:v>C</c:v>
                  </c:pt>
                  <c:pt idx="13">
                    <c:v>R</c:v>
                  </c:pt>
                </c:lvl>
                <c:lvl>
                  <c:pt idx="0">
                    <c:v>2011</c:v>
                  </c:pt>
                  <c:pt idx="3">
                    <c:v>2012</c:v>
                  </c:pt>
                  <c:pt idx="6">
                    <c:v>2013</c:v>
                  </c:pt>
                  <c:pt idx="9">
                    <c:v>2014</c:v>
                  </c:pt>
                  <c:pt idx="12">
                    <c:v>2015</c:v>
                  </c:pt>
                </c:lvl>
              </c:multiLvlStrCache>
            </c:multiLvlStrRef>
          </c:cat>
          <c:val>
            <c:numRef>
              <c:f>'Feedstock '!$C$77:$P$77</c:f>
              <c:numCache>
                <c:formatCode>_(* #,##0_);_(* \(#,##0\);_(* "-"??_);_(@_)</c:formatCode>
                <c:ptCount val="14"/>
                <c:pt idx="1">
                  <c:v>1119</c:v>
                </c:pt>
                <c:pt idx="4">
                  <c:v>640</c:v>
                </c:pt>
                <c:pt idx="7">
                  <c:v>1206</c:v>
                </c:pt>
                <c:pt idx="10">
                  <c:v>1618</c:v>
                </c:pt>
                <c:pt idx="13">
                  <c:v>2019</c:v>
                </c:pt>
              </c:numCache>
            </c:numRef>
          </c:val>
        </c:ser>
        <c:ser>
          <c:idx val="6"/>
          <c:order val="6"/>
          <c:tx>
            <c:strRef>
              <c:f>'Feedstock '!$A$78</c:f>
              <c:strCache>
                <c:ptCount val="1"/>
                <c:pt idx="0">
                  <c:v>Residue - Biodiesel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multiLvlStrRef>
              <c:f>'Feedstock '!$C$69:$P$70</c:f>
              <c:multiLvlStrCache>
                <c:ptCount val="14"/>
                <c:lvl>
                  <c:pt idx="0">
                    <c:v>C</c:v>
                  </c:pt>
                  <c:pt idx="1">
                    <c:v>R</c:v>
                  </c:pt>
                  <c:pt idx="3">
                    <c:v>C</c:v>
                  </c:pt>
                  <c:pt idx="4">
                    <c:v>R</c:v>
                  </c:pt>
                  <c:pt idx="6">
                    <c:v>C</c:v>
                  </c:pt>
                  <c:pt idx="7">
                    <c:v>R</c:v>
                  </c:pt>
                  <c:pt idx="9">
                    <c:v>C</c:v>
                  </c:pt>
                  <c:pt idx="10">
                    <c:v>R</c:v>
                  </c:pt>
                  <c:pt idx="12">
                    <c:v>C</c:v>
                  </c:pt>
                  <c:pt idx="13">
                    <c:v>R</c:v>
                  </c:pt>
                </c:lvl>
                <c:lvl>
                  <c:pt idx="0">
                    <c:v>2011</c:v>
                  </c:pt>
                  <c:pt idx="3">
                    <c:v>2012</c:v>
                  </c:pt>
                  <c:pt idx="6">
                    <c:v>2013</c:v>
                  </c:pt>
                  <c:pt idx="9">
                    <c:v>2014</c:v>
                  </c:pt>
                  <c:pt idx="12">
                    <c:v>2015</c:v>
                  </c:pt>
                </c:lvl>
              </c:multiLvlStrCache>
            </c:multiLvlStrRef>
          </c:cat>
          <c:val>
            <c:numRef>
              <c:f>'Feedstock '!$C$78:$P$78</c:f>
              <c:numCache>
                <c:formatCode>_(* #,##0_);_(* \(#,##0\);_(* "-"??_);_(@_)</c:formatCode>
                <c:ptCount val="14"/>
                <c:pt idx="1">
                  <c:v>76006</c:v>
                </c:pt>
                <c:pt idx="4">
                  <c:v>140698</c:v>
                </c:pt>
                <c:pt idx="7">
                  <c:v>531354</c:v>
                </c:pt>
                <c:pt idx="10">
                  <c:v>697378</c:v>
                </c:pt>
                <c:pt idx="13">
                  <c:v>1098067</c:v>
                </c:pt>
              </c:numCache>
            </c:numRef>
          </c:val>
        </c:ser>
        <c:ser>
          <c:idx val="7"/>
          <c:order val="7"/>
          <c:tx>
            <c:strRef>
              <c:f>'Feedstock '!$A$79</c:f>
              <c:strCache>
                <c:ptCount val="1"/>
                <c:pt idx="0">
                  <c:v>Residue - Renewable Diesel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multiLvlStrRef>
              <c:f>'Feedstock '!$C$69:$P$70</c:f>
              <c:multiLvlStrCache>
                <c:ptCount val="14"/>
                <c:lvl>
                  <c:pt idx="0">
                    <c:v>C</c:v>
                  </c:pt>
                  <c:pt idx="1">
                    <c:v>R</c:v>
                  </c:pt>
                  <c:pt idx="3">
                    <c:v>C</c:v>
                  </c:pt>
                  <c:pt idx="4">
                    <c:v>R</c:v>
                  </c:pt>
                  <c:pt idx="6">
                    <c:v>C</c:v>
                  </c:pt>
                  <c:pt idx="7">
                    <c:v>R</c:v>
                  </c:pt>
                  <c:pt idx="9">
                    <c:v>C</c:v>
                  </c:pt>
                  <c:pt idx="10">
                    <c:v>R</c:v>
                  </c:pt>
                  <c:pt idx="12">
                    <c:v>C</c:v>
                  </c:pt>
                  <c:pt idx="13">
                    <c:v>R</c:v>
                  </c:pt>
                </c:lvl>
                <c:lvl>
                  <c:pt idx="0">
                    <c:v>2011</c:v>
                  </c:pt>
                  <c:pt idx="3">
                    <c:v>2012</c:v>
                  </c:pt>
                  <c:pt idx="6">
                    <c:v>2013</c:v>
                  </c:pt>
                  <c:pt idx="9">
                    <c:v>2014</c:v>
                  </c:pt>
                  <c:pt idx="12">
                    <c:v>2015</c:v>
                  </c:pt>
                </c:lvl>
              </c:multiLvlStrCache>
            </c:multiLvlStrRef>
          </c:cat>
          <c:val>
            <c:numRef>
              <c:f>'Feedstock '!$C$79:$P$79</c:f>
              <c:numCache>
                <c:formatCode>_(* #,##0_);_(* \(#,##0\);_(* "-"??_);_(@_)</c:formatCode>
                <c:ptCount val="14"/>
                <c:pt idx="1">
                  <c:v>17020</c:v>
                </c:pt>
                <c:pt idx="4">
                  <c:v>72659</c:v>
                </c:pt>
                <c:pt idx="7">
                  <c:v>789929</c:v>
                </c:pt>
                <c:pt idx="10">
                  <c:v>844979</c:v>
                </c:pt>
                <c:pt idx="13">
                  <c:v>1038171</c:v>
                </c:pt>
              </c:numCache>
            </c:numRef>
          </c:val>
        </c:ser>
        <c:ser>
          <c:idx val="8"/>
          <c:order val="8"/>
          <c:tx>
            <c:strRef>
              <c:f>'Feedstock '!$A$80</c:f>
              <c:strCache>
                <c:ptCount val="1"/>
                <c:pt idx="0">
                  <c:v>Biomethane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multiLvlStrRef>
              <c:f>'Feedstock '!$C$69:$P$70</c:f>
              <c:multiLvlStrCache>
                <c:ptCount val="14"/>
                <c:lvl>
                  <c:pt idx="0">
                    <c:v>C</c:v>
                  </c:pt>
                  <c:pt idx="1">
                    <c:v>R</c:v>
                  </c:pt>
                  <c:pt idx="3">
                    <c:v>C</c:v>
                  </c:pt>
                  <c:pt idx="4">
                    <c:v>R</c:v>
                  </c:pt>
                  <c:pt idx="6">
                    <c:v>C</c:v>
                  </c:pt>
                  <c:pt idx="7">
                    <c:v>R</c:v>
                  </c:pt>
                  <c:pt idx="9">
                    <c:v>C</c:v>
                  </c:pt>
                  <c:pt idx="10">
                    <c:v>R</c:v>
                  </c:pt>
                  <c:pt idx="12">
                    <c:v>C</c:v>
                  </c:pt>
                  <c:pt idx="13">
                    <c:v>R</c:v>
                  </c:pt>
                </c:lvl>
                <c:lvl>
                  <c:pt idx="0">
                    <c:v>2011</c:v>
                  </c:pt>
                  <c:pt idx="3">
                    <c:v>2012</c:v>
                  </c:pt>
                  <c:pt idx="6">
                    <c:v>2013</c:v>
                  </c:pt>
                  <c:pt idx="9">
                    <c:v>2014</c:v>
                  </c:pt>
                  <c:pt idx="12">
                    <c:v>2015</c:v>
                  </c:pt>
                </c:lvl>
              </c:multiLvlStrCache>
            </c:multiLvlStrRef>
          </c:cat>
          <c:val>
            <c:numRef>
              <c:f>'Feedstock '!$C$80:$P$80</c:f>
              <c:numCache>
                <c:formatCode>_(* #,##0_);_(* \(#,##0\);_(* "-"??_);_(@_)</c:formatCode>
                <c:ptCount val="14"/>
                <c:pt idx="1">
                  <c:v>14715</c:v>
                </c:pt>
                <c:pt idx="4">
                  <c:v>14845</c:v>
                </c:pt>
                <c:pt idx="7">
                  <c:v>98069</c:v>
                </c:pt>
                <c:pt idx="10">
                  <c:v>227122</c:v>
                </c:pt>
                <c:pt idx="13">
                  <c:v>586792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9"/>
        <c:overlap val="100"/>
        <c:axId val="95959680"/>
        <c:axId val="95965568"/>
      </c:barChart>
      <c:catAx>
        <c:axId val="95959680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crossAx val="95965568"/>
        <c:crosses val="autoZero"/>
        <c:auto val="1"/>
        <c:lblAlgn val="ctr"/>
        <c:lblOffset val="100"/>
        <c:noMultiLvlLbl val="0"/>
      </c:catAx>
      <c:valAx>
        <c:axId val="959655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crossAx val="95959680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1.2226533405733979E-2"/>
                <c:y val="0.23964406373529065"/>
              </c:manualLayout>
            </c:layout>
            <c:tx>
              <c:rich>
                <a:bodyPr/>
                <a:lstStyle/>
                <a:p>
                  <a:pPr>
                    <a:defRPr/>
                  </a:pPr>
                  <a:r>
                    <a:rPr lang="en-US"/>
                    <a:t>LCFS Credits (Million Metric Tons)</a:t>
                  </a:r>
                </a:p>
              </c:rich>
            </c:tx>
          </c:dispUnitsLbl>
        </c:dispUnits>
      </c:valAx>
    </c:plotArea>
    <c:legend>
      <c:legendPos val="r"/>
      <c:layout>
        <c:manualLayout>
          <c:xMode val="edge"/>
          <c:yMode val="edge"/>
          <c:x val="0.75913401848679052"/>
          <c:y val="9.4284578064105617E-2"/>
          <c:w val="0.23049116092742297"/>
          <c:h val="0.80735052334766888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 b="1" i="0" baseline="0">
                <a:effectLst/>
              </a:rPr>
              <a:t>Fig. 1. Total Credits and Deficits (MT) </a:t>
            </a:r>
          </a:p>
          <a:p>
            <a:pPr>
              <a:defRPr/>
            </a:pPr>
            <a:r>
              <a:rPr lang="en-US" sz="1200" b="1" i="0" baseline="0">
                <a:effectLst/>
              </a:rPr>
              <a:t>for All Fuels Reported, Q1 2011 - Q4 2015 </a:t>
            </a:r>
            <a:endParaRPr lang="en-US" sz="12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Master!$A$1</c:f>
              <c:strCache>
                <c:ptCount val="1"/>
                <c:pt idx="0">
                  <c:v>Credits</c:v>
                </c:pt>
              </c:strCache>
            </c:strRef>
          </c:tx>
          <c:invertIfNegative val="0"/>
          <c:cat>
            <c:strRef>
              <c:f>Master!$C$2:$V$2</c:f>
              <c:strCache>
                <c:ptCount val="20"/>
                <c:pt idx="0">
                  <c:v>Q1 2011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Q1 2012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Q1 2013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Q1 2014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Q1 2015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</c:strCache>
            </c:strRef>
          </c:cat>
          <c:val>
            <c:numRef>
              <c:f>Master!$C$19:$V$19</c:f>
              <c:numCache>
                <c:formatCode>_(* #,##0_);_(* \(#,##0\);_(* "-"??_);_(@_)</c:formatCode>
                <c:ptCount val="20"/>
                <c:pt idx="0">
                  <c:v>275706</c:v>
                </c:pt>
                <c:pt idx="1">
                  <c:v>325074</c:v>
                </c:pt>
                <c:pt idx="2">
                  <c:v>358817</c:v>
                </c:pt>
                <c:pt idx="3">
                  <c:v>352519</c:v>
                </c:pt>
                <c:pt idx="4">
                  <c:v>353044</c:v>
                </c:pt>
                <c:pt idx="5">
                  <c:v>368426</c:v>
                </c:pt>
                <c:pt idx="6">
                  <c:v>460824</c:v>
                </c:pt>
                <c:pt idx="7">
                  <c:v>484865</c:v>
                </c:pt>
                <c:pt idx="8">
                  <c:v>640432</c:v>
                </c:pt>
                <c:pt idx="9">
                  <c:v>827968</c:v>
                </c:pt>
                <c:pt idx="10">
                  <c:v>1129241</c:v>
                </c:pt>
                <c:pt idx="11">
                  <c:v>1161821</c:v>
                </c:pt>
                <c:pt idx="12">
                  <c:v>967629</c:v>
                </c:pt>
                <c:pt idx="13">
                  <c:v>1114170</c:v>
                </c:pt>
                <c:pt idx="14">
                  <c:v>1142415</c:v>
                </c:pt>
                <c:pt idx="15">
                  <c:v>1092325</c:v>
                </c:pt>
                <c:pt idx="16">
                  <c:v>1107485</c:v>
                </c:pt>
                <c:pt idx="17">
                  <c:v>1303788</c:v>
                </c:pt>
                <c:pt idx="18">
                  <c:v>1499961</c:v>
                </c:pt>
                <c:pt idx="19">
                  <c:v>1584214</c:v>
                </c:pt>
              </c:numCache>
            </c:numRef>
          </c:val>
        </c:ser>
        <c:ser>
          <c:idx val="1"/>
          <c:order val="1"/>
          <c:tx>
            <c:strRef>
              <c:f>Master!$A$62</c:f>
              <c:strCache>
                <c:ptCount val="1"/>
                <c:pt idx="0">
                  <c:v>Deficits</c:v>
                </c:pt>
              </c:strCache>
            </c:strRef>
          </c:tx>
          <c:invertIfNegative val="0"/>
          <c:cat>
            <c:strRef>
              <c:f>Master!$C$2:$V$2</c:f>
              <c:strCache>
                <c:ptCount val="20"/>
                <c:pt idx="0">
                  <c:v>Q1 2011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Q1 2012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Q1 2013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Q1 2014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Q1 2015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</c:strCache>
            </c:strRef>
          </c:cat>
          <c:val>
            <c:numRef>
              <c:f>Master!$C$80:$V$80</c:f>
              <c:numCache>
                <c:formatCode>_(* #,##0_);_(* \(#,##0\);_(* "-"??_);_(@_)</c:formatCode>
                <c:ptCount val="20"/>
                <c:pt idx="0">
                  <c:v>129458</c:v>
                </c:pt>
                <c:pt idx="1">
                  <c:v>133434</c:v>
                </c:pt>
                <c:pt idx="2">
                  <c:v>138854</c:v>
                </c:pt>
                <c:pt idx="3">
                  <c:v>135112</c:v>
                </c:pt>
                <c:pt idx="4">
                  <c:v>240068</c:v>
                </c:pt>
                <c:pt idx="5">
                  <c:v>249098</c:v>
                </c:pt>
                <c:pt idx="6">
                  <c:v>257611</c:v>
                </c:pt>
                <c:pt idx="7">
                  <c:v>265545</c:v>
                </c:pt>
                <c:pt idx="8">
                  <c:v>551269</c:v>
                </c:pt>
                <c:pt idx="9">
                  <c:v>621456</c:v>
                </c:pt>
                <c:pt idx="10">
                  <c:v>637286</c:v>
                </c:pt>
                <c:pt idx="11">
                  <c:v>645565</c:v>
                </c:pt>
                <c:pt idx="12">
                  <c:v>591357</c:v>
                </c:pt>
                <c:pt idx="13">
                  <c:v>646618</c:v>
                </c:pt>
                <c:pt idx="14">
                  <c:v>647758</c:v>
                </c:pt>
                <c:pt idx="15">
                  <c:v>640058</c:v>
                </c:pt>
                <c:pt idx="16">
                  <c:v>604565</c:v>
                </c:pt>
                <c:pt idx="17">
                  <c:v>657027</c:v>
                </c:pt>
                <c:pt idx="18">
                  <c:v>692326</c:v>
                </c:pt>
                <c:pt idx="19">
                  <c:v>658461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976832"/>
        <c:axId val="96105600"/>
      </c:barChart>
      <c:lineChart>
        <c:grouping val="standard"/>
        <c:varyColors val="0"/>
        <c:ser>
          <c:idx val="2"/>
          <c:order val="2"/>
          <c:tx>
            <c:v>Bank</c:v>
          </c:tx>
          <c:marker>
            <c:symbol val="none"/>
          </c:marker>
          <c:cat>
            <c:strRef>
              <c:f>Master!$C$2:$V$2</c:f>
              <c:strCache>
                <c:ptCount val="20"/>
                <c:pt idx="0">
                  <c:v>Q1 2011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Q1 2012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Q1 2013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Q1 2014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Q1 2015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</c:strCache>
            </c:strRef>
          </c:cat>
          <c:val>
            <c:numRef>
              <c:f>Master!$C$25:$V$25</c:f>
              <c:numCache>
                <c:formatCode>_(* #,##0_);_(* \(#,##0\);_(* "-"??_);_(@_)</c:formatCode>
                <c:ptCount val="20"/>
                <c:pt idx="0">
                  <c:v>146248</c:v>
                </c:pt>
                <c:pt idx="1">
                  <c:v>337888</c:v>
                </c:pt>
                <c:pt idx="2">
                  <c:v>557851</c:v>
                </c:pt>
                <c:pt idx="3">
                  <c:v>775258</c:v>
                </c:pt>
                <c:pt idx="4">
                  <c:v>888234</c:v>
                </c:pt>
                <c:pt idx="5">
                  <c:v>1007562</c:v>
                </c:pt>
                <c:pt idx="6">
                  <c:v>1210775</c:v>
                </c:pt>
                <c:pt idx="7">
                  <c:v>1430095</c:v>
                </c:pt>
                <c:pt idx="8">
                  <c:v>1519258</c:v>
                </c:pt>
                <c:pt idx="9">
                  <c:v>1725770</c:v>
                </c:pt>
                <c:pt idx="10">
                  <c:v>2217725</c:v>
                </c:pt>
                <c:pt idx="11">
                  <c:v>2733981</c:v>
                </c:pt>
                <c:pt idx="12">
                  <c:v>3110253</c:v>
                </c:pt>
                <c:pt idx="13">
                  <c:v>3577805</c:v>
                </c:pt>
                <c:pt idx="14">
                  <c:v>4072462</c:v>
                </c:pt>
                <c:pt idx="15">
                  <c:v>4524729</c:v>
                </c:pt>
                <c:pt idx="16">
                  <c:v>5027649</c:v>
                </c:pt>
                <c:pt idx="17">
                  <c:v>5674410</c:v>
                </c:pt>
                <c:pt idx="18">
                  <c:v>6482045</c:v>
                </c:pt>
                <c:pt idx="19">
                  <c:v>7407798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976832"/>
        <c:axId val="96105600"/>
      </c:lineChart>
      <c:catAx>
        <c:axId val="95976832"/>
        <c:scaling>
          <c:orientation val="minMax"/>
        </c:scaling>
        <c:delete val="0"/>
        <c:axPos val="b"/>
        <c:majorTickMark val="out"/>
        <c:minorTickMark val="none"/>
        <c:tickLblPos val="nextTo"/>
        <c:crossAx val="96105600"/>
        <c:crosses val="autoZero"/>
        <c:auto val="1"/>
        <c:lblAlgn val="ctr"/>
        <c:lblOffset val="100"/>
        <c:noMultiLvlLbl val="0"/>
      </c:catAx>
      <c:valAx>
        <c:axId val="9610560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959768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 b="1" i="0" baseline="0">
                <a:effectLst/>
              </a:rPr>
              <a:t>Fig 2. Volume Percentage by Different Ethanol CI </a:t>
            </a:r>
            <a:endParaRPr lang="en-US" sz="1200">
              <a:effectLst/>
            </a:endParaRPr>
          </a:p>
          <a:p>
            <a:pPr>
              <a:defRPr sz="1200"/>
            </a:pPr>
            <a:r>
              <a:rPr lang="en-US" sz="1200" b="1" i="0" baseline="0">
                <a:effectLst/>
              </a:rPr>
              <a:t>Q1 2011 - Q4 2015</a:t>
            </a:r>
            <a:endParaRPr lang="en-US" sz="12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percentStacked"/>
        <c:varyColors val="0"/>
        <c:ser>
          <c:idx val="5"/>
          <c:order val="0"/>
          <c:tx>
            <c:strRef>
              <c:f>Master!$A$188</c:f>
              <c:strCache>
                <c:ptCount val="1"/>
                <c:pt idx="0">
                  <c:v>ETH(CI&lt;70)</c:v>
                </c:pt>
              </c:strCache>
            </c:strRef>
          </c:tx>
          <c:invertIfNegative val="0"/>
          <c:cat>
            <c:strRef>
              <c:f>Master!$C$164:$S$164</c:f>
              <c:strCache>
                <c:ptCount val="17"/>
                <c:pt idx="0">
                  <c:v>Q1 - Q4 2011</c:v>
                </c:pt>
                <c:pt idx="1">
                  <c:v>Q2 2011 - Q1 2012</c:v>
                </c:pt>
                <c:pt idx="2">
                  <c:v>Q3 2011 - Q2 2012</c:v>
                </c:pt>
                <c:pt idx="3">
                  <c:v>Q4 2011 - Q3 2012</c:v>
                </c:pt>
                <c:pt idx="4">
                  <c:v>Q1 - Q4 2012</c:v>
                </c:pt>
                <c:pt idx="5">
                  <c:v>Q2 2012 - Q1 2013</c:v>
                </c:pt>
                <c:pt idx="6">
                  <c:v>Q3 2012 - Q2 2013</c:v>
                </c:pt>
                <c:pt idx="7">
                  <c:v>Q4 2012 - Q3 2013</c:v>
                </c:pt>
                <c:pt idx="8">
                  <c:v>Q1 - Q4 2013</c:v>
                </c:pt>
                <c:pt idx="9">
                  <c:v>Q2 2013 -Q1 2014</c:v>
                </c:pt>
                <c:pt idx="10">
                  <c:v>Q3 2013 - Q2 2014</c:v>
                </c:pt>
                <c:pt idx="11">
                  <c:v>Q4 2013 - Q3 2014</c:v>
                </c:pt>
                <c:pt idx="12">
                  <c:v>Q1 - Q4 2014</c:v>
                </c:pt>
                <c:pt idx="13">
                  <c:v>Q2 2014 -Q1 2015</c:v>
                </c:pt>
                <c:pt idx="14">
                  <c:v>Q3 2014 -Q2 2015</c:v>
                </c:pt>
                <c:pt idx="15">
                  <c:v>Q4 2014 - Q3 2015</c:v>
                </c:pt>
                <c:pt idx="16">
                  <c:v>Q1 - Q4 2015</c:v>
                </c:pt>
              </c:strCache>
            </c:strRef>
          </c:cat>
          <c:val>
            <c:numRef>
              <c:f>Master!$C$188:$S$188</c:f>
              <c:numCache>
                <c:formatCode>_(* #,##0_);_(* \(#,##0\);_(* "-"??_);_(@_)</c:formatCode>
                <c:ptCount val="17"/>
                <c:pt idx="0">
                  <c:v>7575236</c:v>
                </c:pt>
                <c:pt idx="1">
                  <c:v>8782204</c:v>
                </c:pt>
                <c:pt idx="2">
                  <c:v>10385718</c:v>
                </c:pt>
                <c:pt idx="3">
                  <c:v>15045832</c:v>
                </c:pt>
                <c:pt idx="4">
                  <c:v>18273540</c:v>
                </c:pt>
                <c:pt idx="5">
                  <c:v>23502168</c:v>
                </c:pt>
                <c:pt idx="6">
                  <c:v>24462969</c:v>
                </c:pt>
                <c:pt idx="7">
                  <c:v>30800302</c:v>
                </c:pt>
                <c:pt idx="8">
                  <c:v>29935668</c:v>
                </c:pt>
                <c:pt idx="9">
                  <c:v>28203075</c:v>
                </c:pt>
                <c:pt idx="10">
                  <c:v>35586481</c:v>
                </c:pt>
                <c:pt idx="11">
                  <c:v>31849151</c:v>
                </c:pt>
                <c:pt idx="12">
                  <c:v>35629052</c:v>
                </c:pt>
                <c:pt idx="13">
                  <c:v>37563250</c:v>
                </c:pt>
                <c:pt idx="14">
                  <c:v>35045800</c:v>
                </c:pt>
                <c:pt idx="15">
                  <c:v>34844179</c:v>
                </c:pt>
                <c:pt idx="16">
                  <c:v>40096056</c:v>
                </c:pt>
              </c:numCache>
            </c:numRef>
          </c:val>
        </c:ser>
        <c:ser>
          <c:idx val="4"/>
          <c:order val="1"/>
          <c:tx>
            <c:strRef>
              <c:f>Master!$A$187</c:f>
              <c:strCache>
                <c:ptCount val="1"/>
                <c:pt idx="0">
                  <c:v>ETH(70&lt;CI&lt;75)</c:v>
                </c:pt>
              </c:strCache>
            </c:strRef>
          </c:tx>
          <c:invertIfNegative val="0"/>
          <c:cat>
            <c:strRef>
              <c:f>Master!$C$164:$S$164</c:f>
              <c:strCache>
                <c:ptCount val="17"/>
                <c:pt idx="0">
                  <c:v>Q1 - Q4 2011</c:v>
                </c:pt>
                <c:pt idx="1">
                  <c:v>Q2 2011 - Q1 2012</c:v>
                </c:pt>
                <c:pt idx="2">
                  <c:v>Q3 2011 - Q2 2012</c:v>
                </c:pt>
                <c:pt idx="3">
                  <c:v>Q4 2011 - Q3 2012</c:v>
                </c:pt>
                <c:pt idx="4">
                  <c:v>Q1 - Q4 2012</c:v>
                </c:pt>
                <c:pt idx="5">
                  <c:v>Q2 2012 - Q1 2013</c:v>
                </c:pt>
                <c:pt idx="6">
                  <c:v>Q3 2012 - Q2 2013</c:v>
                </c:pt>
                <c:pt idx="7">
                  <c:v>Q4 2012 - Q3 2013</c:v>
                </c:pt>
                <c:pt idx="8">
                  <c:v>Q1 - Q4 2013</c:v>
                </c:pt>
                <c:pt idx="9">
                  <c:v>Q2 2013 -Q1 2014</c:v>
                </c:pt>
                <c:pt idx="10">
                  <c:v>Q3 2013 - Q2 2014</c:v>
                </c:pt>
                <c:pt idx="11">
                  <c:v>Q4 2013 - Q3 2014</c:v>
                </c:pt>
                <c:pt idx="12">
                  <c:v>Q1 - Q4 2014</c:v>
                </c:pt>
                <c:pt idx="13">
                  <c:v>Q2 2014 -Q1 2015</c:v>
                </c:pt>
                <c:pt idx="14">
                  <c:v>Q3 2014 -Q2 2015</c:v>
                </c:pt>
                <c:pt idx="15">
                  <c:v>Q4 2014 - Q3 2015</c:v>
                </c:pt>
                <c:pt idx="16">
                  <c:v>Q1 - Q4 2015</c:v>
                </c:pt>
              </c:strCache>
            </c:strRef>
          </c:cat>
          <c:val>
            <c:numRef>
              <c:f>Master!$C$187:$S$187</c:f>
              <c:numCache>
                <c:formatCode>_(* #,##0_);_(* \(#,##0\);_(* "-"??_);_(@_)</c:formatCode>
                <c:ptCount val="17"/>
                <c:pt idx="0">
                  <c:v>7246399</c:v>
                </c:pt>
                <c:pt idx="1">
                  <c:v>6789762</c:v>
                </c:pt>
                <c:pt idx="2">
                  <c:v>6784616</c:v>
                </c:pt>
                <c:pt idx="3">
                  <c:v>10768168</c:v>
                </c:pt>
                <c:pt idx="4">
                  <c:v>13619262</c:v>
                </c:pt>
                <c:pt idx="5">
                  <c:v>17549208</c:v>
                </c:pt>
                <c:pt idx="6">
                  <c:v>20591198</c:v>
                </c:pt>
                <c:pt idx="7">
                  <c:v>22341154</c:v>
                </c:pt>
                <c:pt idx="8">
                  <c:v>20904098</c:v>
                </c:pt>
                <c:pt idx="9">
                  <c:v>17641650</c:v>
                </c:pt>
                <c:pt idx="10">
                  <c:v>14799697</c:v>
                </c:pt>
                <c:pt idx="11">
                  <c:v>8636820</c:v>
                </c:pt>
                <c:pt idx="12">
                  <c:v>7390422</c:v>
                </c:pt>
                <c:pt idx="13">
                  <c:v>5464606</c:v>
                </c:pt>
                <c:pt idx="14">
                  <c:v>3556344</c:v>
                </c:pt>
                <c:pt idx="15">
                  <c:v>1994517</c:v>
                </c:pt>
                <c:pt idx="16">
                  <c:v>1400596</c:v>
                </c:pt>
              </c:numCache>
            </c:numRef>
          </c:val>
        </c:ser>
        <c:ser>
          <c:idx val="3"/>
          <c:order val="2"/>
          <c:tx>
            <c:strRef>
              <c:f>Master!$A$186</c:f>
              <c:strCache>
                <c:ptCount val="1"/>
                <c:pt idx="0">
                  <c:v>ETH(75&lt;CI&lt;80)</c:v>
                </c:pt>
              </c:strCache>
            </c:strRef>
          </c:tx>
          <c:invertIfNegative val="0"/>
          <c:cat>
            <c:strRef>
              <c:f>Master!$C$164:$S$164</c:f>
              <c:strCache>
                <c:ptCount val="17"/>
                <c:pt idx="0">
                  <c:v>Q1 - Q4 2011</c:v>
                </c:pt>
                <c:pt idx="1">
                  <c:v>Q2 2011 - Q1 2012</c:v>
                </c:pt>
                <c:pt idx="2">
                  <c:v>Q3 2011 - Q2 2012</c:v>
                </c:pt>
                <c:pt idx="3">
                  <c:v>Q4 2011 - Q3 2012</c:v>
                </c:pt>
                <c:pt idx="4">
                  <c:v>Q1 - Q4 2012</c:v>
                </c:pt>
                <c:pt idx="5">
                  <c:v>Q2 2012 - Q1 2013</c:v>
                </c:pt>
                <c:pt idx="6">
                  <c:v>Q3 2012 - Q2 2013</c:v>
                </c:pt>
                <c:pt idx="7">
                  <c:v>Q4 2012 - Q3 2013</c:v>
                </c:pt>
                <c:pt idx="8">
                  <c:v>Q1 - Q4 2013</c:v>
                </c:pt>
                <c:pt idx="9">
                  <c:v>Q2 2013 -Q1 2014</c:v>
                </c:pt>
                <c:pt idx="10">
                  <c:v>Q3 2013 - Q2 2014</c:v>
                </c:pt>
                <c:pt idx="11">
                  <c:v>Q4 2013 - Q3 2014</c:v>
                </c:pt>
                <c:pt idx="12">
                  <c:v>Q1 - Q4 2014</c:v>
                </c:pt>
                <c:pt idx="13">
                  <c:v>Q2 2014 -Q1 2015</c:v>
                </c:pt>
                <c:pt idx="14">
                  <c:v>Q3 2014 -Q2 2015</c:v>
                </c:pt>
                <c:pt idx="15">
                  <c:v>Q4 2014 - Q3 2015</c:v>
                </c:pt>
                <c:pt idx="16">
                  <c:v>Q1 - Q4 2015</c:v>
                </c:pt>
              </c:strCache>
            </c:strRef>
          </c:cat>
          <c:val>
            <c:numRef>
              <c:f>Master!$C$186:$S$186</c:f>
              <c:numCache>
                <c:formatCode>_(* #,##0_);_(* \(#,##0\);_(* "-"??_);_(@_)</c:formatCode>
                <c:ptCount val="17"/>
                <c:pt idx="0">
                  <c:v>13505246</c:v>
                </c:pt>
                <c:pt idx="1">
                  <c:v>12850871</c:v>
                </c:pt>
                <c:pt idx="2">
                  <c:v>13077301</c:v>
                </c:pt>
                <c:pt idx="3">
                  <c:v>10688677</c:v>
                </c:pt>
                <c:pt idx="4">
                  <c:v>15049090</c:v>
                </c:pt>
                <c:pt idx="5">
                  <c:v>22367558</c:v>
                </c:pt>
                <c:pt idx="6">
                  <c:v>27104514</c:v>
                </c:pt>
                <c:pt idx="7">
                  <c:v>37818553</c:v>
                </c:pt>
                <c:pt idx="8">
                  <c:v>49030916</c:v>
                </c:pt>
                <c:pt idx="9">
                  <c:v>57298723</c:v>
                </c:pt>
                <c:pt idx="10">
                  <c:v>70889288</c:v>
                </c:pt>
                <c:pt idx="11">
                  <c:v>77396548</c:v>
                </c:pt>
                <c:pt idx="12">
                  <c:v>72918807</c:v>
                </c:pt>
                <c:pt idx="13">
                  <c:v>72550562</c:v>
                </c:pt>
                <c:pt idx="14">
                  <c:v>65979509</c:v>
                </c:pt>
                <c:pt idx="15">
                  <c:v>62075160</c:v>
                </c:pt>
                <c:pt idx="16">
                  <c:v>63081898</c:v>
                </c:pt>
              </c:numCache>
            </c:numRef>
          </c:val>
        </c:ser>
        <c:ser>
          <c:idx val="2"/>
          <c:order val="3"/>
          <c:tx>
            <c:strRef>
              <c:f>Master!$A$185</c:f>
              <c:strCache>
                <c:ptCount val="1"/>
                <c:pt idx="0">
                  <c:v>ETH(80&lt;CI&lt;85)</c:v>
                </c:pt>
              </c:strCache>
            </c:strRef>
          </c:tx>
          <c:invertIfNegative val="0"/>
          <c:cat>
            <c:strRef>
              <c:f>Master!$C$164:$S$164</c:f>
              <c:strCache>
                <c:ptCount val="17"/>
                <c:pt idx="0">
                  <c:v>Q1 - Q4 2011</c:v>
                </c:pt>
                <c:pt idx="1">
                  <c:v>Q2 2011 - Q1 2012</c:v>
                </c:pt>
                <c:pt idx="2">
                  <c:v>Q3 2011 - Q2 2012</c:v>
                </c:pt>
                <c:pt idx="3">
                  <c:v>Q4 2011 - Q3 2012</c:v>
                </c:pt>
                <c:pt idx="4">
                  <c:v>Q1 - Q4 2012</c:v>
                </c:pt>
                <c:pt idx="5">
                  <c:v>Q2 2012 - Q1 2013</c:v>
                </c:pt>
                <c:pt idx="6">
                  <c:v>Q3 2012 - Q2 2013</c:v>
                </c:pt>
                <c:pt idx="7">
                  <c:v>Q4 2012 - Q3 2013</c:v>
                </c:pt>
                <c:pt idx="8">
                  <c:v>Q1 - Q4 2013</c:v>
                </c:pt>
                <c:pt idx="9">
                  <c:v>Q2 2013 -Q1 2014</c:v>
                </c:pt>
                <c:pt idx="10">
                  <c:v>Q3 2013 - Q2 2014</c:v>
                </c:pt>
                <c:pt idx="11">
                  <c:v>Q4 2013 - Q3 2014</c:v>
                </c:pt>
                <c:pt idx="12">
                  <c:v>Q1 - Q4 2014</c:v>
                </c:pt>
                <c:pt idx="13">
                  <c:v>Q2 2014 -Q1 2015</c:v>
                </c:pt>
                <c:pt idx="14">
                  <c:v>Q3 2014 -Q2 2015</c:v>
                </c:pt>
                <c:pt idx="15">
                  <c:v>Q4 2014 - Q3 2015</c:v>
                </c:pt>
                <c:pt idx="16">
                  <c:v>Q1 - Q4 2015</c:v>
                </c:pt>
              </c:strCache>
            </c:strRef>
          </c:cat>
          <c:val>
            <c:numRef>
              <c:f>Master!$C$185:$S$185</c:f>
              <c:numCache>
                <c:formatCode>_(* #,##0_);_(* \(#,##0\);_(* "-"??_);_(@_)</c:formatCode>
                <c:ptCount val="17"/>
                <c:pt idx="0">
                  <c:v>65857310</c:v>
                </c:pt>
                <c:pt idx="1">
                  <c:v>71496170</c:v>
                </c:pt>
                <c:pt idx="2">
                  <c:v>72514412</c:v>
                </c:pt>
                <c:pt idx="3">
                  <c:v>74367372</c:v>
                </c:pt>
                <c:pt idx="4">
                  <c:v>71527741</c:v>
                </c:pt>
                <c:pt idx="5">
                  <c:v>70883504</c:v>
                </c:pt>
                <c:pt idx="6">
                  <c:v>79031257</c:v>
                </c:pt>
                <c:pt idx="7">
                  <c:v>86276972</c:v>
                </c:pt>
                <c:pt idx="8">
                  <c:v>95506918</c:v>
                </c:pt>
                <c:pt idx="9">
                  <c:v>97779716</c:v>
                </c:pt>
                <c:pt idx="10">
                  <c:v>94287812</c:v>
                </c:pt>
                <c:pt idx="11">
                  <c:v>90858120</c:v>
                </c:pt>
                <c:pt idx="12">
                  <c:v>85267800</c:v>
                </c:pt>
                <c:pt idx="13">
                  <c:v>82486388</c:v>
                </c:pt>
                <c:pt idx="14">
                  <c:v>88413197</c:v>
                </c:pt>
                <c:pt idx="15">
                  <c:v>97633852</c:v>
                </c:pt>
                <c:pt idx="16">
                  <c:v>116593218</c:v>
                </c:pt>
              </c:numCache>
            </c:numRef>
          </c:val>
        </c:ser>
        <c:ser>
          <c:idx val="1"/>
          <c:order val="4"/>
          <c:tx>
            <c:strRef>
              <c:f>Master!$A$184</c:f>
              <c:strCache>
                <c:ptCount val="1"/>
                <c:pt idx="0">
                  <c:v>ETH(85&lt;CI&lt;90</c:v>
                </c:pt>
              </c:strCache>
            </c:strRef>
          </c:tx>
          <c:invertIfNegative val="0"/>
          <c:cat>
            <c:strRef>
              <c:f>Master!$C$164:$S$164</c:f>
              <c:strCache>
                <c:ptCount val="17"/>
                <c:pt idx="0">
                  <c:v>Q1 - Q4 2011</c:v>
                </c:pt>
                <c:pt idx="1">
                  <c:v>Q2 2011 - Q1 2012</c:v>
                </c:pt>
                <c:pt idx="2">
                  <c:v>Q3 2011 - Q2 2012</c:v>
                </c:pt>
                <c:pt idx="3">
                  <c:v>Q4 2011 - Q3 2012</c:v>
                </c:pt>
                <c:pt idx="4">
                  <c:v>Q1 - Q4 2012</c:v>
                </c:pt>
                <c:pt idx="5">
                  <c:v>Q2 2012 - Q1 2013</c:v>
                </c:pt>
                <c:pt idx="6">
                  <c:v>Q3 2012 - Q2 2013</c:v>
                </c:pt>
                <c:pt idx="7">
                  <c:v>Q4 2012 - Q3 2013</c:v>
                </c:pt>
                <c:pt idx="8">
                  <c:v>Q1 - Q4 2013</c:v>
                </c:pt>
                <c:pt idx="9">
                  <c:v>Q2 2013 -Q1 2014</c:v>
                </c:pt>
                <c:pt idx="10">
                  <c:v>Q3 2013 - Q2 2014</c:v>
                </c:pt>
                <c:pt idx="11">
                  <c:v>Q4 2013 - Q3 2014</c:v>
                </c:pt>
                <c:pt idx="12">
                  <c:v>Q1 - Q4 2014</c:v>
                </c:pt>
                <c:pt idx="13">
                  <c:v>Q2 2014 -Q1 2015</c:v>
                </c:pt>
                <c:pt idx="14">
                  <c:v>Q3 2014 -Q2 2015</c:v>
                </c:pt>
                <c:pt idx="15">
                  <c:v>Q4 2014 - Q3 2015</c:v>
                </c:pt>
                <c:pt idx="16">
                  <c:v>Q1 - Q4 2015</c:v>
                </c:pt>
              </c:strCache>
            </c:strRef>
          </c:cat>
          <c:val>
            <c:numRef>
              <c:f>Master!$C$184:$S$184</c:f>
              <c:numCache>
                <c:formatCode>_(* #,##0_);_(* \(#,##0\);_(* "-"??_);_(@_)</c:formatCode>
                <c:ptCount val="17"/>
                <c:pt idx="0">
                  <c:v>79182760</c:v>
                </c:pt>
                <c:pt idx="1">
                  <c:v>83950758</c:v>
                </c:pt>
                <c:pt idx="2">
                  <c:v>82712900</c:v>
                </c:pt>
                <c:pt idx="3">
                  <c:v>82667349</c:v>
                </c:pt>
                <c:pt idx="4">
                  <c:v>85059397</c:v>
                </c:pt>
                <c:pt idx="5">
                  <c:v>91337015</c:v>
                </c:pt>
                <c:pt idx="6">
                  <c:v>99936224</c:v>
                </c:pt>
                <c:pt idx="7">
                  <c:v>107798318</c:v>
                </c:pt>
                <c:pt idx="8">
                  <c:v>116463486</c:v>
                </c:pt>
                <c:pt idx="9">
                  <c:v>119752902</c:v>
                </c:pt>
                <c:pt idx="10">
                  <c:v>114239891</c:v>
                </c:pt>
                <c:pt idx="11">
                  <c:v>107756726</c:v>
                </c:pt>
                <c:pt idx="12">
                  <c:v>103952592</c:v>
                </c:pt>
                <c:pt idx="13">
                  <c:v>106303259</c:v>
                </c:pt>
                <c:pt idx="14">
                  <c:v>111076060</c:v>
                </c:pt>
                <c:pt idx="15">
                  <c:v>112441321</c:v>
                </c:pt>
                <c:pt idx="16">
                  <c:v>105992537</c:v>
                </c:pt>
              </c:numCache>
            </c:numRef>
          </c:val>
        </c:ser>
        <c:ser>
          <c:idx val="0"/>
          <c:order val="5"/>
          <c:tx>
            <c:strRef>
              <c:f>Master!$A$183</c:f>
              <c:strCache>
                <c:ptCount val="1"/>
                <c:pt idx="0">
                  <c:v>ETH(CI&gt;90)</c:v>
                </c:pt>
              </c:strCache>
            </c:strRef>
          </c:tx>
          <c:invertIfNegative val="0"/>
          <c:cat>
            <c:strRef>
              <c:f>Master!$C$164:$S$164</c:f>
              <c:strCache>
                <c:ptCount val="17"/>
                <c:pt idx="0">
                  <c:v>Q1 - Q4 2011</c:v>
                </c:pt>
                <c:pt idx="1">
                  <c:v>Q2 2011 - Q1 2012</c:v>
                </c:pt>
                <c:pt idx="2">
                  <c:v>Q3 2011 - Q2 2012</c:v>
                </c:pt>
                <c:pt idx="3">
                  <c:v>Q4 2011 - Q3 2012</c:v>
                </c:pt>
                <c:pt idx="4">
                  <c:v>Q1 - Q4 2012</c:v>
                </c:pt>
                <c:pt idx="5">
                  <c:v>Q2 2012 - Q1 2013</c:v>
                </c:pt>
                <c:pt idx="6">
                  <c:v>Q3 2012 - Q2 2013</c:v>
                </c:pt>
                <c:pt idx="7">
                  <c:v>Q4 2012 - Q3 2013</c:v>
                </c:pt>
                <c:pt idx="8">
                  <c:v>Q1 - Q4 2013</c:v>
                </c:pt>
                <c:pt idx="9">
                  <c:v>Q2 2013 -Q1 2014</c:v>
                </c:pt>
                <c:pt idx="10">
                  <c:v>Q3 2013 - Q2 2014</c:v>
                </c:pt>
                <c:pt idx="11">
                  <c:v>Q4 2013 - Q3 2014</c:v>
                </c:pt>
                <c:pt idx="12">
                  <c:v>Q1 - Q4 2014</c:v>
                </c:pt>
                <c:pt idx="13">
                  <c:v>Q2 2014 -Q1 2015</c:v>
                </c:pt>
                <c:pt idx="14">
                  <c:v>Q3 2014 -Q2 2015</c:v>
                </c:pt>
                <c:pt idx="15">
                  <c:v>Q4 2014 - Q3 2015</c:v>
                </c:pt>
                <c:pt idx="16">
                  <c:v>Q1 - Q4 2015</c:v>
                </c:pt>
              </c:strCache>
            </c:strRef>
          </c:cat>
          <c:val>
            <c:numRef>
              <c:f>Master!$C$183:$S$183</c:f>
              <c:numCache>
                <c:formatCode>_(* #,##0_);_(* \(#,##0\);_(* "-"??_);_(@_)</c:formatCode>
                <c:ptCount val="17"/>
                <c:pt idx="0">
                  <c:v>198854205</c:v>
                </c:pt>
                <c:pt idx="1">
                  <c:v>191995220</c:v>
                </c:pt>
                <c:pt idx="2">
                  <c:v>187158623</c:v>
                </c:pt>
                <c:pt idx="3">
                  <c:v>173382847</c:v>
                </c:pt>
                <c:pt idx="4">
                  <c:v>165095519</c:v>
                </c:pt>
                <c:pt idx="5">
                  <c:v>142612968</c:v>
                </c:pt>
                <c:pt idx="6">
                  <c:v>112907938</c:v>
                </c:pt>
                <c:pt idx="7">
                  <c:v>84958919</c:v>
                </c:pt>
                <c:pt idx="8">
                  <c:v>57874726</c:v>
                </c:pt>
                <c:pt idx="9">
                  <c:v>44535318</c:v>
                </c:pt>
                <c:pt idx="10">
                  <c:v>37069512</c:v>
                </c:pt>
                <c:pt idx="11">
                  <c:v>51043279</c:v>
                </c:pt>
                <c:pt idx="12">
                  <c:v>65969837</c:v>
                </c:pt>
                <c:pt idx="13">
                  <c:v>72268242</c:v>
                </c:pt>
                <c:pt idx="14">
                  <c:v>79005332</c:v>
                </c:pt>
                <c:pt idx="15">
                  <c:v>71286932</c:v>
                </c:pt>
                <c:pt idx="16">
                  <c:v>53230498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5276544"/>
        <c:axId val="105278080"/>
      </c:barChart>
      <c:catAx>
        <c:axId val="10527654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05278080"/>
        <c:crosses val="autoZero"/>
        <c:auto val="1"/>
        <c:lblAlgn val="ctr"/>
        <c:lblOffset val="100"/>
        <c:noMultiLvlLbl val="0"/>
      </c:catAx>
      <c:valAx>
        <c:axId val="10527808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052765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5.xml"/><Relationship Id="rId3" Type="http://schemas.openxmlformats.org/officeDocument/2006/relationships/chart" Target="../charts/chart10.xml"/><Relationship Id="rId7" Type="http://schemas.openxmlformats.org/officeDocument/2006/relationships/chart" Target="../charts/chart14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6" Type="http://schemas.openxmlformats.org/officeDocument/2006/relationships/chart" Target="../charts/chart13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207</xdr:row>
      <xdr:rowOff>223837</xdr:rowOff>
    </xdr:from>
    <xdr:to>
      <xdr:col>6</xdr:col>
      <xdr:colOff>76200</xdr:colOff>
      <xdr:row>207</xdr:row>
      <xdr:rowOff>2967037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266699</xdr:colOff>
      <xdr:row>207</xdr:row>
      <xdr:rowOff>252412</xdr:rowOff>
    </xdr:from>
    <xdr:to>
      <xdr:col>11</xdr:col>
      <xdr:colOff>771524</xdr:colOff>
      <xdr:row>207</xdr:row>
      <xdr:rowOff>2995612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257175</xdr:colOff>
      <xdr:row>207</xdr:row>
      <xdr:rowOff>214312</xdr:rowOff>
    </xdr:from>
    <xdr:to>
      <xdr:col>17</xdr:col>
      <xdr:colOff>828675</xdr:colOff>
      <xdr:row>207</xdr:row>
      <xdr:rowOff>2957512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147277</xdr:colOff>
      <xdr:row>207</xdr:row>
      <xdr:rowOff>3238500</xdr:rowOff>
    </xdr:from>
    <xdr:to>
      <xdr:col>9</xdr:col>
      <xdr:colOff>517071</xdr:colOff>
      <xdr:row>213</xdr:row>
      <xdr:rowOff>90054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</xdr:col>
      <xdr:colOff>636534</xdr:colOff>
      <xdr:row>135</xdr:row>
      <xdr:rowOff>373316</xdr:rowOff>
    </xdr:from>
    <xdr:to>
      <xdr:col>29</xdr:col>
      <xdr:colOff>149678</xdr:colOff>
      <xdr:row>167</xdr:row>
      <xdr:rowOff>136071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24</xdr:col>
      <xdr:colOff>452438</xdr:colOff>
      <xdr:row>136</xdr:row>
      <xdr:rowOff>71438</xdr:rowOff>
    </xdr:from>
    <xdr:to>
      <xdr:col>29</xdr:col>
      <xdr:colOff>81642</xdr:colOff>
      <xdr:row>165</xdr:row>
      <xdr:rowOff>57831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0.08908</cdr:x>
      <cdr:y>0.9395</cdr:y>
    </cdr:from>
    <cdr:to>
      <cdr:x>0.51532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971427" y="5453861"/>
          <a:ext cx="4648179" cy="3511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200" b="1" i="0"/>
            <a:t>Example</a:t>
          </a:r>
          <a:r>
            <a:rPr lang="en-US" sz="1200" b="1" i="0" baseline="0"/>
            <a:t> uses </a:t>
          </a:r>
          <a:r>
            <a:rPr lang="en-US" sz="1200" b="1" i="0"/>
            <a:t>carbon</a:t>
          </a:r>
          <a:r>
            <a:rPr lang="en-US" sz="1200" b="1" i="0" baseline="0"/>
            <a:t> intensities based on composite of gasoline and diesel fuels</a:t>
          </a:r>
        </a:p>
        <a:p xmlns:a="http://schemas.openxmlformats.org/drawingml/2006/main">
          <a:endParaRPr lang="en-US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485780</xdr:colOff>
      <xdr:row>82</xdr:row>
      <xdr:rowOff>157162</xdr:rowOff>
    </xdr:from>
    <xdr:to>
      <xdr:col>12</xdr:col>
      <xdr:colOff>557893</xdr:colOff>
      <xdr:row>109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0.77286</cdr:x>
      <cdr:y>0.02787</cdr:y>
    </cdr:from>
    <cdr:to>
      <cdr:x>0.97286</cdr:x>
      <cdr:y>0.10239</cdr:y>
    </cdr:to>
    <cdr:sp macro="" textlink="">
      <cdr:nvSpPr>
        <cdr:cNvPr id="2" name="TextBox 6"/>
        <cdr:cNvSpPr txBox="1"/>
      </cdr:nvSpPr>
      <cdr:spPr>
        <a:xfrm xmlns:a="http://schemas.openxmlformats.org/drawingml/2006/main">
          <a:off x="7490811" y="127591"/>
          <a:ext cx="1938472" cy="34117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bg1"/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 u="sng"/>
            <a:t>Residue-based</a:t>
          </a:r>
          <a:r>
            <a:rPr lang="en-US" sz="1200" u="sng" baseline="0"/>
            <a:t> fuels (R</a:t>
          </a:r>
          <a:r>
            <a:rPr lang="en-US" sz="1200" u="sng"/>
            <a:t>)</a:t>
          </a:r>
        </a:p>
      </cdr:txBody>
    </cdr:sp>
  </cdr:relSizeAnchor>
  <cdr:relSizeAnchor xmlns:cdr="http://schemas.openxmlformats.org/drawingml/2006/chartDrawing">
    <cdr:from>
      <cdr:x>0.76608</cdr:x>
      <cdr:y>0.45773</cdr:y>
    </cdr:from>
    <cdr:to>
      <cdr:x>0.96257</cdr:x>
      <cdr:y>0.53634</cdr:y>
    </cdr:to>
    <cdr:sp macro="" textlink="">
      <cdr:nvSpPr>
        <cdr:cNvPr id="3" name="TextBox 7"/>
        <cdr:cNvSpPr txBox="1"/>
      </cdr:nvSpPr>
      <cdr:spPr>
        <a:xfrm xmlns:a="http://schemas.openxmlformats.org/drawingml/2006/main">
          <a:off x="7425136" y="2095551"/>
          <a:ext cx="1904453" cy="359858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bg1"/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 u="sng"/>
            <a:t>Crop-based  fuels (C)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76200</xdr:rowOff>
    </xdr:from>
    <xdr:to>
      <xdr:col>12</xdr:col>
      <xdr:colOff>47625</xdr:colOff>
      <xdr:row>19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38098</xdr:rowOff>
    </xdr:from>
    <xdr:to>
      <xdr:col>14</xdr:col>
      <xdr:colOff>247650</xdr:colOff>
      <xdr:row>46</xdr:row>
      <xdr:rowOff>123824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95249</xdr:rowOff>
    </xdr:from>
    <xdr:to>
      <xdr:col>15</xdr:col>
      <xdr:colOff>447675</xdr:colOff>
      <xdr:row>76</xdr:row>
      <xdr:rowOff>142875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200023</xdr:colOff>
      <xdr:row>77</xdr:row>
      <xdr:rowOff>66674</xdr:rowOff>
    </xdr:from>
    <xdr:to>
      <xdr:col>14</xdr:col>
      <xdr:colOff>381000</xdr:colOff>
      <xdr:row>105</xdr:row>
      <xdr:rowOff>66675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503465</xdr:colOff>
      <xdr:row>1</xdr:row>
      <xdr:rowOff>54429</xdr:rowOff>
    </xdr:from>
    <xdr:to>
      <xdr:col>28</xdr:col>
      <xdr:colOff>368994</xdr:colOff>
      <xdr:row>26</xdr:row>
      <xdr:rowOff>40428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0</xdr:colOff>
      <xdr:row>28</xdr:row>
      <xdr:rowOff>0</xdr:rowOff>
    </xdr:from>
    <xdr:to>
      <xdr:col>30</xdr:col>
      <xdr:colOff>129467</xdr:colOff>
      <xdr:row>61</xdr:row>
      <xdr:rowOff>33296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23</xdr:col>
      <xdr:colOff>124066</xdr:colOff>
      <xdr:row>28</xdr:row>
      <xdr:rowOff>79122</xdr:rowOff>
    </xdr:from>
    <xdr:to>
      <xdr:col>30</xdr:col>
      <xdr:colOff>61431</xdr:colOff>
      <xdr:row>58</xdr:row>
      <xdr:rowOff>131150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16</xdr:col>
      <xdr:colOff>0</xdr:colOff>
      <xdr:row>65</xdr:row>
      <xdr:rowOff>0</xdr:rowOff>
    </xdr:from>
    <xdr:to>
      <xdr:col>31</xdr:col>
      <xdr:colOff>580381</xdr:colOff>
      <xdr:row>92</xdr:row>
      <xdr:rowOff>73358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0.08908</cdr:x>
      <cdr:y>0.9395</cdr:y>
    </cdr:from>
    <cdr:to>
      <cdr:x>0.51532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971427" y="5453861"/>
          <a:ext cx="4648179" cy="3511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200" b="1" i="0"/>
            <a:t>Example</a:t>
          </a:r>
          <a:r>
            <a:rPr lang="en-US" sz="1200" b="1" i="0" baseline="0"/>
            <a:t> uses </a:t>
          </a:r>
          <a:r>
            <a:rPr lang="en-US" sz="1200" b="1" i="0"/>
            <a:t>carbon</a:t>
          </a:r>
          <a:r>
            <a:rPr lang="en-US" sz="1200" b="1" i="0" baseline="0"/>
            <a:t> intensities based on composite of gasoline and diesel fuels</a:t>
          </a:r>
        </a:p>
        <a:p xmlns:a="http://schemas.openxmlformats.org/drawingml/2006/main">
          <a:endParaRPr lang="en-US" sz="1100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0.77286</cdr:x>
      <cdr:y>0.02787</cdr:y>
    </cdr:from>
    <cdr:to>
      <cdr:x>0.97286</cdr:x>
      <cdr:y>0.10239</cdr:y>
    </cdr:to>
    <cdr:sp macro="" textlink="">
      <cdr:nvSpPr>
        <cdr:cNvPr id="2" name="TextBox 6"/>
        <cdr:cNvSpPr txBox="1"/>
      </cdr:nvSpPr>
      <cdr:spPr>
        <a:xfrm xmlns:a="http://schemas.openxmlformats.org/drawingml/2006/main">
          <a:off x="7490811" y="127591"/>
          <a:ext cx="1938472" cy="34117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bg1"/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 u="sng"/>
            <a:t>Residue-based</a:t>
          </a:r>
          <a:r>
            <a:rPr lang="en-US" sz="1200" u="sng" baseline="0"/>
            <a:t> fuels (R</a:t>
          </a:r>
          <a:r>
            <a:rPr lang="en-US" sz="1200" u="sng"/>
            <a:t>)</a:t>
          </a:r>
        </a:p>
      </cdr:txBody>
    </cdr:sp>
  </cdr:relSizeAnchor>
  <cdr:relSizeAnchor xmlns:cdr="http://schemas.openxmlformats.org/drawingml/2006/chartDrawing">
    <cdr:from>
      <cdr:x>0.76608</cdr:x>
      <cdr:y>0.45773</cdr:y>
    </cdr:from>
    <cdr:to>
      <cdr:x>0.96257</cdr:x>
      <cdr:y>0.53634</cdr:y>
    </cdr:to>
    <cdr:sp macro="" textlink="">
      <cdr:nvSpPr>
        <cdr:cNvPr id="3" name="TextBox 7"/>
        <cdr:cNvSpPr txBox="1"/>
      </cdr:nvSpPr>
      <cdr:spPr>
        <a:xfrm xmlns:a="http://schemas.openxmlformats.org/drawingml/2006/main">
          <a:off x="7425136" y="2095551"/>
          <a:ext cx="1904453" cy="359858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bg1"/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 u="sng"/>
            <a:t>Crop-based  fuels (C)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Anthy\Comments\SLCP%20manure%20biogas%20calculation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lternative%20Fuels%20Section%202.0\Anthy\Temp-%20Dashboard%20-%20CONFIDENTIAL\Dashboard-Figures_04-14-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TFB\SHARED\FUELS\Low_Carbon_Fuel_Standard\Methods%202A-2B\Applicants\LNG-CNG-RNG\01_LNG-CNG-RNG_Issues\Copy%20of%20Biomethane%20LCFS%20Credit%20Gen%2004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nure Emissions"/>
      <sheetName val="CI Summary"/>
      <sheetName val="CI Results"/>
      <sheetName val="Inputs"/>
      <sheetName val="Production Data"/>
      <sheetName val="Digester Feedstocks"/>
      <sheetName val="Digester Emissions"/>
      <sheetName val="Sensitivity Analysis"/>
      <sheetName val="Digester Feed Transport"/>
      <sheetName val="Notes"/>
      <sheetName val="Compost Data"/>
      <sheetName val="Composting Emissions &amp; Credit"/>
      <sheetName val="Electricity Summary"/>
      <sheetName val="Digestate Credit"/>
      <sheetName val="Composting"/>
      <sheetName val="Ethanol Process Steam"/>
      <sheetName val="Kaffka Data"/>
      <sheetName val="Imperial Valley Beet Data"/>
      <sheetName val="iLUC"/>
      <sheetName val="Desalination Data"/>
      <sheetName val="Gypsum"/>
      <sheetName val="Vinasse Syrup Nutrition"/>
      <sheetName val="Feed Nutrition"/>
      <sheetName val="Fertilizer"/>
      <sheetName val="Sugar Beet Farmland"/>
      <sheetName val="Displacement Factors"/>
      <sheetName val="Animal Feed"/>
      <sheetName val="Co-Product LCI"/>
      <sheetName val="Fuel Properties"/>
      <sheetName val="US"/>
      <sheetName val="Factors"/>
      <sheetName val="GREET1_US"/>
      <sheetName val="CA_Average"/>
      <sheetName val="CA_Marginal"/>
      <sheetName val="CA_Petroleum"/>
      <sheetName val="Midwest"/>
      <sheetName val="Northeast"/>
      <sheetName val="SEA"/>
    </sheetNames>
    <sheetDataSet>
      <sheetData sheetId="0" refreshError="1"/>
      <sheetData sheetId="1" refreshError="1"/>
      <sheetData sheetId="2" refreshError="1"/>
      <sheetData sheetId="3" refreshError="1"/>
      <sheetData sheetId="4">
        <row r="96">
          <cell r="C96">
            <v>20814995.25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>
        <row r="8">
          <cell r="D8">
            <v>44.01</v>
          </cell>
        </row>
        <row r="9">
          <cell r="C9">
            <v>25</v>
          </cell>
          <cell r="D9">
            <v>16.042000000000002</v>
          </cell>
        </row>
        <row r="10">
          <cell r="C10">
            <v>298</v>
          </cell>
        </row>
        <row r="11">
          <cell r="C11">
            <v>3.1166666666666667</v>
          </cell>
        </row>
        <row r="12">
          <cell r="C12">
            <v>1.5714285714285714</v>
          </cell>
          <cell r="D12">
            <v>28.0047</v>
          </cell>
        </row>
        <row r="14">
          <cell r="D14">
            <v>12.0107</v>
          </cell>
        </row>
        <row r="15">
          <cell r="D15">
            <v>1.007825</v>
          </cell>
        </row>
        <row r="16">
          <cell r="D16">
            <v>15.994</v>
          </cell>
        </row>
        <row r="17">
          <cell r="D17">
            <v>14.0067</v>
          </cell>
        </row>
        <row r="18">
          <cell r="D18">
            <v>40.078000000000003</v>
          </cell>
        </row>
        <row r="19">
          <cell r="D19">
            <v>35.453000000000003</v>
          </cell>
        </row>
        <row r="20">
          <cell r="D20">
            <v>22.98977</v>
          </cell>
        </row>
        <row r="22">
          <cell r="D22">
            <v>30.973762000000001</v>
          </cell>
        </row>
        <row r="23">
          <cell r="D23">
            <v>39.098300000000002</v>
          </cell>
        </row>
        <row r="30">
          <cell r="C30">
            <v>0.27290842990229497</v>
          </cell>
        </row>
        <row r="35">
          <cell r="C35">
            <v>1055.05585</v>
          </cell>
        </row>
        <row r="37">
          <cell r="C37">
            <v>3412.141641601248</v>
          </cell>
        </row>
        <row r="39">
          <cell r="C39">
            <v>453.59702440351998</v>
          </cell>
        </row>
        <row r="40">
          <cell r="C40">
            <v>0.90718474000000004</v>
          </cell>
        </row>
        <row r="43">
          <cell r="C43">
            <v>3.78541178</v>
          </cell>
        </row>
        <row r="46">
          <cell r="C46">
            <v>2.4710538099999999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alculator - Diesel Substitutes"/>
      <sheetName val="Crude Sources"/>
      <sheetName val="Ci range"/>
      <sheetName val="Volumes + Credits - QtlyMaster"/>
      <sheetName val="%CI-Credits-Defs-Ban_QtlyMaster"/>
      <sheetName val="Transactions w ARGUS"/>
      <sheetName val="Net Positions"/>
      <sheetName val="Table Wkly Trading"/>
      <sheetName val="2014 CI-TOV-Bubbles"/>
      <sheetName val="CropResidue_NET - QtlyFeedstoc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 &amp; Credit Calc"/>
      <sheetName val="Sheet1"/>
      <sheetName val="Sheet2"/>
      <sheetName val="Cost-modelEx1"/>
      <sheetName val="Adapted for EtOH"/>
      <sheetName val="2016 CIx$ Table"/>
    </sheetNames>
    <sheetDataSet>
      <sheetData sheetId="0"/>
      <sheetData sheetId="1">
        <row r="16">
          <cell r="H16">
            <v>2015</v>
          </cell>
        </row>
        <row r="17">
          <cell r="H17">
            <v>2016</v>
          </cell>
        </row>
        <row r="18">
          <cell r="H18">
            <v>2017</v>
          </cell>
        </row>
        <row r="19">
          <cell r="H19">
            <v>2018</v>
          </cell>
        </row>
        <row r="20">
          <cell r="H20">
            <v>2019</v>
          </cell>
        </row>
        <row r="21">
          <cell r="H21">
            <v>2020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24"/>
  <sheetViews>
    <sheetView showGridLines="0" zoomScale="85" zoomScaleNormal="85" workbookViewId="0"/>
  </sheetViews>
  <sheetFormatPr defaultRowHeight="12.75"/>
  <cols>
    <col min="1" max="1" width="17.140625" style="1" customWidth="1"/>
    <col min="2" max="2" width="7.42578125" style="1" customWidth="1"/>
    <col min="3" max="31" width="13.7109375" style="1" customWidth="1"/>
    <col min="32" max="32" width="12" style="1" customWidth="1"/>
    <col min="33" max="33" width="9.140625" style="1"/>
    <col min="34" max="34" width="9.140625" style="1" customWidth="1"/>
    <col min="35" max="35" width="19.85546875" style="1" customWidth="1"/>
    <col min="36" max="40" width="10.28515625" style="1" customWidth="1"/>
    <col min="41" max="41" width="9.140625" style="1" customWidth="1"/>
    <col min="42" max="16384" width="9.140625" style="1"/>
  </cols>
  <sheetData>
    <row r="1" spans="1:43" ht="18">
      <c r="A1" s="4" t="s">
        <v>0</v>
      </c>
      <c r="B1" s="3"/>
      <c r="C1" s="69">
        <v>2011</v>
      </c>
      <c r="D1" s="70"/>
      <c r="E1" s="70"/>
      <c r="F1" s="71"/>
      <c r="G1" s="69">
        <v>2012</v>
      </c>
      <c r="H1" s="70"/>
      <c r="I1" s="70"/>
      <c r="J1" s="71"/>
      <c r="K1" s="69">
        <v>2013</v>
      </c>
      <c r="L1" s="70"/>
      <c r="M1" s="70"/>
      <c r="N1" s="71"/>
      <c r="O1" s="69">
        <v>2014</v>
      </c>
      <c r="P1" s="70"/>
      <c r="Q1" s="70"/>
      <c r="R1" s="71"/>
      <c r="S1" s="69">
        <v>2015</v>
      </c>
      <c r="T1" s="70"/>
      <c r="U1" s="70"/>
      <c r="V1" s="71"/>
      <c r="W1" s="13"/>
      <c r="X1" s="13"/>
      <c r="Y1" s="13"/>
      <c r="Z1" s="13"/>
      <c r="AA1" s="13"/>
      <c r="AB1" s="13"/>
      <c r="AC1" s="13"/>
      <c r="AD1" s="13"/>
      <c r="AE1" s="13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</row>
    <row r="2" spans="1:43">
      <c r="A2" s="2"/>
      <c r="B2" s="2" t="s">
        <v>1</v>
      </c>
      <c r="C2" s="5" t="s">
        <v>75</v>
      </c>
      <c r="D2" s="5" t="s">
        <v>3</v>
      </c>
      <c r="E2" s="5" t="s">
        <v>4</v>
      </c>
      <c r="F2" s="5" t="s">
        <v>5</v>
      </c>
      <c r="G2" s="5" t="s">
        <v>76</v>
      </c>
      <c r="H2" s="5" t="s">
        <v>3</v>
      </c>
      <c r="I2" s="5" t="s">
        <v>4</v>
      </c>
      <c r="J2" s="5" t="s">
        <v>5</v>
      </c>
      <c r="K2" s="5" t="s">
        <v>77</v>
      </c>
      <c r="L2" s="5" t="s">
        <v>3</v>
      </c>
      <c r="M2" s="5" t="s">
        <v>4</v>
      </c>
      <c r="N2" s="5" t="s">
        <v>5</v>
      </c>
      <c r="O2" s="5" t="s">
        <v>78</v>
      </c>
      <c r="P2" s="5" t="s">
        <v>3</v>
      </c>
      <c r="Q2" s="5" t="s">
        <v>4</v>
      </c>
      <c r="R2" s="5" t="s">
        <v>5</v>
      </c>
      <c r="S2" s="5" t="s">
        <v>79</v>
      </c>
      <c r="T2" s="5" t="s">
        <v>3</v>
      </c>
      <c r="U2" s="5" t="s">
        <v>4</v>
      </c>
      <c r="V2" s="5" t="s">
        <v>5</v>
      </c>
      <c r="W2" s="5"/>
      <c r="X2" s="5"/>
      <c r="Y2" s="5"/>
      <c r="Z2" s="5"/>
      <c r="AA2" s="5"/>
      <c r="AB2" s="5"/>
      <c r="AC2" s="5"/>
      <c r="AD2" s="5"/>
      <c r="AE2" s="5"/>
      <c r="AF2" s="2"/>
      <c r="AG2" s="2"/>
      <c r="AH2" s="2"/>
      <c r="AI2" s="2"/>
      <c r="AJ2" s="2">
        <v>2011</v>
      </c>
      <c r="AK2" s="2">
        <v>2012</v>
      </c>
      <c r="AL2" s="2">
        <v>2013</v>
      </c>
      <c r="AM2" s="2">
        <v>2014</v>
      </c>
      <c r="AN2" s="2">
        <v>2015</v>
      </c>
      <c r="AO2" s="2"/>
      <c r="AP2" s="2"/>
      <c r="AQ2" s="2"/>
    </row>
    <row r="3" spans="1:43">
      <c r="A3" s="2" t="s">
        <v>6</v>
      </c>
      <c r="B3" s="2" t="s">
        <v>7</v>
      </c>
      <c r="C3" s="9">
        <v>0</v>
      </c>
      <c r="D3" s="9">
        <v>0</v>
      </c>
      <c r="E3" s="9">
        <v>0</v>
      </c>
      <c r="F3" s="9">
        <v>0</v>
      </c>
      <c r="G3" s="9">
        <v>0</v>
      </c>
      <c r="H3" s="9">
        <v>0</v>
      </c>
      <c r="I3" s="9">
        <v>0</v>
      </c>
      <c r="J3" s="9">
        <v>0</v>
      </c>
      <c r="K3" s="9">
        <v>0</v>
      </c>
      <c r="L3" s="9">
        <v>53</v>
      </c>
      <c r="M3" s="9">
        <v>26167</v>
      </c>
      <c r="N3" s="9">
        <v>30490</v>
      </c>
      <c r="O3" s="9">
        <v>27811</v>
      </c>
      <c r="P3" s="9">
        <v>29055</v>
      </c>
      <c r="Q3" s="9">
        <v>35806</v>
      </c>
      <c r="R3" s="9">
        <v>40241</v>
      </c>
      <c r="S3" s="9">
        <v>57543</v>
      </c>
      <c r="T3" s="9">
        <v>89695</v>
      </c>
      <c r="U3" s="9">
        <v>106666</v>
      </c>
      <c r="V3" s="9">
        <v>106823</v>
      </c>
      <c r="W3" s="9"/>
      <c r="X3" s="9"/>
      <c r="Y3" s="9"/>
      <c r="Z3" s="9"/>
      <c r="AA3" s="9"/>
      <c r="AB3" s="9"/>
      <c r="AC3" s="9"/>
      <c r="AD3" s="9"/>
      <c r="AE3" s="9"/>
      <c r="AF3" s="2"/>
      <c r="AG3" s="2"/>
      <c r="AH3" s="2"/>
      <c r="AI3" s="2" t="s">
        <v>6</v>
      </c>
      <c r="AJ3" s="10">
        <f>SUM(C3:F3)</f>
        <v>0</v>
      </c>
      <c r="AK3" s="10">
        <f>SUM(G3:J3)</f>
        <v>0</v>
      </c>
      <c r="AL3" s="10">
        <f>SUM(K3:N3)</f>
        <v>56710</v>
      </c>
      <c r="AM3" s="10">
        <f>SUM(O3:R3)</f>
        <v>132913</v>
      </c>
      <c r="AN3" s="10">
        <f>SUM(S3:V3)</f>
        <v>360727</v>
      </c>
      <c r="AO3" s="2"/>
      <c r="AP3" s="2"/>
      <c r="AQ3" s="2"/>
    </row>
    <row r="4" spans="1:43">
      <c r="A4" s="2" t="s">
        <v>8</v>
      </c>
      <c r="B4" s="2" t="s">
        <v>7</v>
      </c>
      <c r="C4" s="9">
        <v>12300</v>
      </c>
      <c r="D4" s="9">
        <v>21555</v>
      </c>
      <c r="E4" s="9">
        <v>22424</v>
      </c>
      <c r="F4" s="9">
        <v>27988</v>
      </c>
      <c r="G4" s="9">
        <v>35382</v>
      </c>
      <c r="H4" s="9">
        <v>41919</v>
      </c>
      <c r="I4" s="9">
        <v>34052</v>
      </c>
      <c r="J4" s="9">
        <v>37795</v>
      </c>
      <c r="K4" s="9">
        <v>47334</v>
      </c>
      <c r="L4" s="9">
        <v>123072</v>
      </c>
      <c r="M4" s="9">
        <v>127381</v>
      </c>
      <c r="N4" s="9">
        <v>264415</v>
      </c>
      <c r="O4" s="9">
        <v>174046</v>
      </c>
      <c r="P4" s="9">
        <v>185644</v>
      </c>
      <c r="Q4" s="9">
        <v>155098</v>
      </c>
      <c r="R4" s="9">
        <v>210540</v>
      </c>
      <c r="S4" s="9">
        <v>196485</v>
      </c>
      <c r="T4" s="9">
        <v>287973</v>
      </c>
      <c r="U4" s="9">
        <v>364434</v>
      </c>
      <c r="V4" s="9">
        <v>360416</v>
      </c>
      <c r="W4" s="9"/>
      <c r="X4" s="9"/>
      <c r="Y4" s="9"/>
      <c r="Z4" s="9"/>
      <c r="AA4" s="9"/>
      <c r="AB4" s="9"/>
      <c r="AC4" s="9"/>
      <c r="AD4" s="9"/>
      <c r="AE4" s="9"/>
      <c r="AF4" s="2"/>
      <c r="AG4" s="2"/>
      <c r="AH4" s="2"/>
      <c r="AI4" s="2" t="s">
        <v>8</v>
      </c>
      <c r="AJ4" s="10">
        <f t="shared" ref="AJ4:AJ23" si="0">SUM(C4:F4)</f>
        <v>84267</v>
      </c>
      <c r="AK4" s="10">
        <f t="shared" ref="AK4:AK23" si="1">SUM(G4:J4)</f>
        <v>149148</v>
      </c>
      <c r="AL4" s="10">
        <f t="shared" ref="AL4:AL23" si="2">SUM(K4:N4)</f>
        <v>562202</v>
      </c>
      <c r="AM4" s="10">
        <f t="shared" ref="AM4:AM23" si="3">SUM(O4:R4)</f>
        <v>725328</v>
      </c>
      <c r="AN4" s="10">
        <f t="shared" ref="AN4:AN23" si="4">SUM(S4:V4)</f>
        <v>1209308</v>
      </c>
      <c r="AO4" s="2"/>
      <c r="AP4" s="2"/>
      <c r="AQ4" s="2"/>
    </row>
    <row r="5" spans="1:43">
      <c r="A5" s="2" t="s">
        <v>9</v>
      </c>
      <c r="B5" s="2" t="s">
        <v>7</v>
      </c>
      <c r="C5" s="9">
        <v>2212</v>
      </c>
      <c r="D5" s="9">
        <v>3069</v>
      </c>
      <c r="E5" s="9">
        <v>4960</v>
      </c>
      <c r="F5" s="9">
        <v>4474</v>
      </c>
      <c r="G5" s="9">
        <v>4367</v>
      </c>
      <c r="H5" s="9">
        <v>4221</v>
      </c>
      <c r="I5" s="9">
        <v>3577</v>
      </c>
      <c r="J5" s="9">
        <v>2680</v>
      </c>
      <c r="K5" s="9">
        <v>4240</v>
      </c>
      <c r="L5" s="9">
        <v>5127</v>
      </c>
      <c r="M5" s="9">
        <v>22948</v>
      </c>
      <c r="N5" s="9">
        <v>9044</v>
      </c>
      <c r="O5" s="9">
        <v>13893</v>
      </c>
      <c r="P5" s="9">
        <v>8777</v>
      </c>
      <c r="Q5" s="9">
        <v>30237</v>
      </c>
      <c r="R5" s="9">
        <v>41302</v>
      </c>
      <c r="S5" s="9">
        <v>43781</v>
      </c>
      <c r="T5" s="9">
        <v>57663</v>
      </c>
      <c r="U5" s="9">
        <v>62678</v>
      </c>
      <c r="V5" s="9">
        <v>61943</v>
      </c>
      <c r="W5" s="9"/>
      <c r="X5" s="9"/>
      <c r="Y5" s="9"/>
      <c r="Z5" s="9"/>
      <c r="AA5" s="9"/>
      <c r="AB5" s="9"/>
      <c r="AC5" s="9"/>
      <c r="AD5" s="9"/>
      <c r="AE5" s="9"/>
      <c r="AF5" s="2"/>
      <c r="AG5" s="2"/>
      <c r="AH5" s="2"/>
      <c r="AI5" s="2" t="s">
        <v>9</v>
      </c>
      <c r="AJ5" s="10">
        <f t="shared" si="0"/>
        <v>14715</v>
      </c>
      <c r="AK5" s="10">
        <f t="shared" si="1"/>
        <v>14845</v>
      </c>
      <c r="AL5" s="10">
        <f t="shared" si="2"/>
        <v>41359</v>
      </c>
      <c r="AM5" s="10">
        <f t="shared" si="3"/>
        <v>94209</v>
      </c>
      <c r="AN5" s="10">
        <f t="shared" si="4"/>
        <v>226065</v>
      </c>
      <c r="AO5" s="2"/>
      <c r="AP5" s="2"/>
      <c r="AQ5" s="2"/>
    </row>
    <row r="6" spans="1:43">
      <c r="A6" s="2" t="s">
        <v>10</v>
      </c>
      <c r="B6" s="2" t="s">
        <v>7</v>
      </c>
      <c r="C6" s="9">
        <v>0</v>
      </c>
      <c r="D6" s="9">
        <v>553</v>
      </c>
      <c r="E6" s="9">
        <v>1245</v>
      </c>
      <c r="F6" s="9">
        <v>184</v>
      </c>
      <c r="G6" s="9">
        <v>163</v>
      </c>
      <c r="H6" s="9">
        <v>927</v>
      </c>
      <c r="I6" s="9">
        <v>2</v>
      </c>
      <c r="J6" s="9">
        <v>0</v>
      </c>
      <c r="K6" s="9">
        <v>2510</v>
      </c>
      <c r="L6" s="9">
        <v>2663</v>
      </c>
      <c r="M6" s="9">
        <v>68</v>
      </c>
      <c r="N6" s="9">
        <v>488</v>
      </c>
      <c r="O6" s="9">
        <v>1062</v>
      </c>
      <c r="P6" s="9">
        <v>1844</v>
      </c>
      <c r="Q6" s="9">
        <v>837</v>
      </c>
      <c r="R6" s="9">
        <v>17</v>
      </c>
      <c r="S6" s="9">
        <v>2833</v>
      </c>
      <c r="T6" s="9">
        <v>266</v>
      </c>
      <c r="U6" s="9">
        <v>2158</v>
      </c>
      <c r="V6" s="9">
        <v>1459</v>
      </c>
      <c r="W6" s="9"/>
      <c r="X6" s="9"/>
      <c r="Y6" s="9"/>
      <c r="Z6" s="9"/>
      <c r="AA6" s="9"/>
      <c r="AB6" s="9"/>
      <c r="AC6" s="9"/>
      <c r="AD6" s="9"/>
      <c r="AE6" s="9"/>
      <c r="AF6" s="2"/>
      <c r="AG6" s="2"/>
      <c r="AH6" s="2"/>
      <c r="AI6" s="2" t="s">
        <v>10</v>
      </c>
      <c r="AJ6" s="10">
        <f t="shared" si="0"/>
        <v>1982</v>
      </c>
      <c r="AK6" s="10">
        <f t="shared" si="1"/>
        <v>1092</v>
      </c>
      <c r="AL6" s="10">
        <f t="shared" si="2"/>
        <v>5729</v>
      </c>
      <c r="AM6" s="10">
        <f t="shared" si="3"/>
        <v>3760</v>
      </c>
      <c r="AN6" s="10">
        <f t="shared" si="4"/>
        <v>6716</v>
      </c>
      <c r="AO6" s="2"/>
      <c r="AP6" s="2"/>
      <c r="AQ6" s="2"/>
    </row>
    <row r="7" spans="1:43">
      <c r="A7" s="2" t="s">
        <v>11</v>
      </c>
      <c r="B7" s="2" t="s">
        <v>7</v>
      </c>
      <c r="C7" s="9">
        <v>32407</v>
      </c>
      <c r="D7" s="9">
        <v>33940</v>
      </c>
      <c r="E7" s="9">
        <v>32872</v>
      </c>
      <c r="F7" s="9">
        <v>32356</v>
      </c>
      <c r="G7" s="9">
        <v>31914</v>
      </c>
      <c r="H7" s="9">
        <v>32899</v>
      </c>
      <c r="I7" s="9">
        <v>38968</v>
      </c>
      <c r="J7" s="9">
        <v>38024</v>
      </c>
      <c r="K7" s="9">
        <v>44098</v>
      </c>
      <c r="L7" s="9">
        <v>45026</v>
      </c>
      <c r="M7" s="9">
        <v>41035</v>
      </c>
      <c r="N7" s="9">
        <v>41544</v>
      </c>
      <c r="O7" s="9">
        <v>45877</v>
      </c>
      <c r="P7" s="9">
        <v>57285</v>
      </c>
      <c r="Q7" s="9">
        <v>53186</v>
      </c>
      <c r="R7" s="9">
        <v>52676</v>
      </c>
      <c r="S7" s="9">
        <v>49020</v>
      </c>
      <c r="T7" s="9">
        <v>39705</v>
      </c>
      <c r="U7" s="9">
        <v>39997</v>
      </c>
      <c r="V7" s="9">
        <v>38970</v>
      </c>
      <c r="W7" s="9"/>
      <c r="X7" s="9"/>
      <c r="Y7" s="9"/>
      <c r="Z7" s="9"/>
      <c r="AA7" s="9"/>
      <c r="AB7" s="9"/>
      <c r="AC7" s="9"/>
      <c r="AD7" s="9"/>
      <c r="AE7" s="9"/>
      <c r="AF7" s="2"/>
      <c r="AG7" s="2"/>
      <c r="AH7" s="2"/>
      <c r="AI7" s="2" t="s">
        <v>11</v>
      </c>
      <c r="AJ7" s="10">
        <f t="shared" si="0"/>
        <v>131575</v>
      </c>
      <c r="AK7" s="10">
        <f t="shared" si="1"/>
        <v>141805</v>
      </c>
      <c r="AL7" s="10">
        <f t="shared" si="2"/>
        <v>171703</v>
      </c>
      <c r="AM7" s="10">
        <f t="shared" si="3"/>
        <v>209024</v>
      </c>
      <c r="AN7" s="10">
        <f t="shared" si="4"/>
        <v>167692</v>
      </c>
      <c r="AO7" s="2"/>
      <c r="AP7" s="2"/>
      <c r="AQ7" s="2"/>
    </row>
    <row r="8" spans="1:43">
      <c r="A8" s="2" t="s">
        <v>12</v>
      </c>
      <c r="B8" s="2" t="s">
        <v>7</v>
      </c>
      <c r="C8" s="9">
        <v>76</v>
      </c>
      <c r="D8" s="9">
        <v>862</v>
      </c>
      <c r="E8" s="9">
        <v>98</v>
      </c>
      <c r="F8" s="9">
        <v>0</v>
      </c>
      <c r="G8" s="9">
        <v>830</v>
      </c>
      <c r="H8" s="9">
        <v>1694</v>
      </c>
      <c r="I8" s="9">
        <v>121</v>
      </c>
      <c r="J8" s="9">
        <v>86</v>
      </c>
      <c r="K8" s="9">
        <v>1264</v>
      </c>
      <c r="L8" s="9">
        <v>1557</v>
      </c>
      <c r="M8" s="9">
        <v>738</v>
      </c>
      <c r="N8" s="9">
        <v>0</v>
      </c>
      <c r="O8" s="9">
        <v>47</v>
      </c>
      <c r="P8" s="9">
        <v>4975</v>
      </c>
      <c r="Q8" s="9">
        <v>11188</v>
      </c>
      <c r="R8" s="9">
        <v>20</v>
      </c>
      <c r="S8" s="9">
        <v>1332</v>
      </c>
      <c r="T8" s="9">
        <v>2398</v>
      </c>
      <c r="U8" s="9">
        <v>2151</v>
      </c>
      <c r="V8" s="9">
        <v>213</v>
      </c>
      <c r="W8" s="9"/>
      <c r="X8" s="9"/>
      <c r="Y8" s="9"/>
      <c r="Z8" s="9"/>
      <c r="AA8" s="9"/>
      <c r="AB8" s="9"/>
      <c r="AC8" s="9"/>
      <c r="AD8" s="9"/>
      <c r="AE8" s="9"/>
      <c r="AF8" s="2"/>
      <c r="AG8" s="2"/>
      <c r="AH8" s="2"/>
      <c r="AI8" s="2" t="s">
        <v>12</v>
      </c>
      <c r="AJ8" s="10">
        <f t="shared" si="0"/>
        <v>1036</v>
      </c>
      <c r="AK8" s="10">
        <f t="shared" si="1"/>
        <v>2731</v>
      </c>
      <c r="AL8" s="10">
        <f t="shared" si="2"/>
        <v>3559</v>
      </c>
      <c r="AM8" s="10">
        <f t="shared" si="3"/>
        <v>16230</v>
      </c>
      <c r="AN8" s="10">
        <f t="shared" si="4"/>
        <v>6094</v>
      </c>
      <c r="AO8" s="2"/>
      <c r="AP8" s="2"/>
      <c r="AQ8" s="2"/>
    </row>
    <row r="9" spans="1:43">
      <c r="A9" s="2" t="s">
        <v>13</v>
      </c>
      <c r="B9" s="2" t="s">
        <v>7</v>
      </c>
      <c r="C9" s="9">
        <v>459</v>
      </c>
      <c r="D9" s="9">
        <v>1293</v>
      </c>
      <c r="E9" s="9">
        <v>2455</v>
      </c>
      <c r="F9" s="9">
        <v>3536</v>
      </c>
      <c r="G9" s="9">
        <v>4519</v>
      </c>
      <c r="H9" s="9">
        <v>5560</v>
      </c>
      <c r="I9" s="9">
        <v>7294</v>
      </c>
      <c r="J9" s="9">
        <v>9611</v>
      </c>
      <c r="K9" s="9">
        <v>15051</v>
      </c>
      <c r="L9" s="9">
        <v>19516</v>
      </c>
      <c r="M9" s="9">
        <v>25051</v>
      </c>
      <c r="N9" s="9">
        <v>34347</v>
      </c>
      <c r="O9" s="9">
        <v>41753</v>
      </c>
      <c r="P9" s="9">
        <v>51092</v>
      </c>
      <c r="Q9" s="9">
        <v>59366</v>
      </c>
      <c r="R9" s="9">
        <v>69119</v>
      </c>
      <c r="S9" s="9">
        <v>73708</v>
      </c>
      <c r="T9" s="9">
        <v>78072</v>
      </c>
      <c r="U9" s="9">
        <v>91036</v>
      </c>
      <c r="V9" s="9">
        <v>94913</v>
      </c>
      <c r="W9" s="9"/>
      <c r="X9" s="9"/>
      <c r="Y9" s="9"/>
      <c r="Z9" s="9"/>
      <c r="AA9" s="9"/>
      <c r="AB9" s="9"/>
      <c r="AC9" s="9"/>
      <c r="AD9" s="9"/>
      <c r="AE9" s="9"/>
      <c r="AF9" s="2"/>
      <c r="AG9" s="2"/>
      <c r="AH9" s="2"/>
      <c r="AI9" s="2" t="s">
        <v>13</v>
      </c>
      <c r="AJ9" s="10">
        <f t="shared" si="0"/>
        <v>7743</v>
      </c>
      <c r="AK9" s="10">
        <f t="shared" si="1"/>
        <v>26984</v>
      </c>
      <c r="AL9" s="10">
        <f t="shared" si="2"/>
        <v>93965</v>
      </c>
      <c r="AM9" s="10">
        <f t="shared" si="3"/>
        <v>221330</v>
      </c>
      <c r="AN9" s="10">
        <f t="shared" si="4"/>
        <v>337729</v>
      </c>
      <c r="AO9" s="2"/>
      <c r="AP9" s="2"/>
      <c r="AQ9" s="2"/>
    </row>
    <row r="10" spans="1:43">
      <c r="A10" s="2" t="s">
        <v>14</v>
      </c>
      <c r="B10" s="2" t="s">
        <v>7</v>
      </c>
      <c r="C10" s="9">
        <v>7906</v>
      </c>
      <c r="D10" s="9">
        <v>8418</v>
      </c>
      <c r="E10" s="9">
        <v>26478</v>
      </c>
      <c r="F10" s="9">
        <v>36725</v>
      </c>
      <c r="G10" s="9">
        <v>21866</v>
      </c>
      <c r="H10" s="9">
        <v>26979</v>
      </c>
      <c r="I10" s="9">
        <v>102126</v>
      </c>
      <c r="J10" s="9">
        <v>69473</v>
      </c>
      <c r="K10" s="9">
        <v>79359</v>
      </c>
      <c r="L10" s="9">
        <v>39167</v>
      </c>
      <c r="M10" s="9">
        <v>155914</v>
      </c>
      <c r="N10" s="9">
        <v>83076</v>
      </c>
      <c r="O10" s="9">
        <v>65265</v>
      </c>
      <c r="P10" s="9">
        <v>140639</v>
      </c>
      <c r="Q10" s="9">
        <v>111955</v>
      </c>
      <c r="R10" s="9">
        <v>109909</v>
      </c>
      <c r="S10" s="9">
        <v>83984</v>
      </c>
      <c r="T10" s="9">
        <v>92809</v>
      </c>
      <c r="U10" s="9">
        <v>111924</v>
      </c>
      <c r="V10" s="9">
        <v>198028</v>
      </c>
      <c r="W10" s="9"/>
      <c r="X10" s="9"/>
      <c r="Y10" s="9"/>
      <c r="Z10" s="9"/>
      <c r="AA10" s="9"/>
      <c r="AB10" s="9"/>
      <c r="AC10" s="9"/>
      <c r="AD10" s="9"/>
      <c r="AE10" s="9"/>
      <c r="AF10" s="2"/>
      <c r="AG10" s="2"/>
      <c r="AH10" s="2"/>
      <c r="AI10" s="2" t="s">
        <v>14</v>
      </c>
      <c r="AJ10" s="10">
        <f t="shared" si="0"/>
        <v>79527</v>
      </c>
      <c r="AK10" s="10">
        <f t="shared" si="1"/>
        <v>220444</v>
      </c>
      <c r="AL10" s="10">
        <f t="shared" si="2"/>
        <v>357516</v>
      </c>
      <c r="AM10" s="10">
        <f t="shared" si="3"/>
        <v>427768</v>
      </c>
      <c r="AN10" s="10">
        <f t="shared" si="4"/>
        <v>486745</v>
      </c>
      <c r="AO10" s="2"/>
      <c r="AP10" s="2"/>
      <c r="AQ10" s="2"/>
    </row>
    <row r="11" spans="1:43">
      <c r="A11" s="2" t="s">
        <v>15</v>
      </c>
      <c r="B11" s="2" t="s">
        <v>7</v>
      </c>
      <c r="C11" s="9">
        <v>75953</v>
      </c>
      <c r="D11" s="9">
        <v>86862</v>
      </c>
      <c r="E11" s="9">
        <v>75643</v>
      </c>
      <c r="F11" s="9">
        <v>66438</v>
      </c>
      <c r="G11" s="9">
        <v>74592</v>
      </c>
      <c r="H11" s="9">
        <v>81123</v>
      </c>
      <c r="I11" s="9">
        <v>58411</v>
      </c>
      <c r="J11" s="9">
        <v>58516</v>
      </c>
      <c r="K11" s="9">
        <v>60194</v>
      </c>
      <c r="L11" s="9">
        <v>59976</v>
      </c>
      <c r="M11" s="9">
        <v>29079</v>
      </c>
      <c r="N11" s="9">
        <v>22068</v>
      </c>
      <c r="O11" s="9">
        <v>24646</v>
      </c>
      <c r="P11" s="9">
        <v>36329</v>
      </c>
      <c r="Q11" s="9">
        <v>51583</v>
      </c>
      <c r="R11" s="9">
        <v>59140</v>
      </c>
      <c r="S11" s="9">
        <v>49279</v>
      </c>
      <c r="T11" s="9">
        <v>53612</v>
      </c>
      <c r="U11" s="9">
        <v>42804</v>
      </c>
      <c r="V11" s="9">
        <v>19190</v>
      </c>
      <c r="W11" s="9"/>
      <c r="X11" s="9"/>
      <c r="Y11" s="9"/>
      <c r="Z11" s="9"/>
      <c r="AA11" s="9"/>
      <c r="AB11" s="9"/>
      <c r="AC11" s="9"/>
      <c r="AD11" s="9"/>
      <c r="AE11" s="9"/>
      <c r="AF11" s="2"/>
      <c r="AG11" s="2"/>
      <c r="AH11" s="2"/>
      <c r="AI11" s="2" t="s">
        <v>15</v>
      </c>
      <c r="AJ11" s="10">
        <f t="shared" si="0"/>
        <v>304896</v>
      </c>
      <c r="AK11" s="10">
        <f t="shared" si="1"/>
        <v>272642</v>
      </c>
      <c r="AL11" s="10">
        <f t="shared" si="2"/>
        <v>171317</v>
      </c>
      <c r="AM11" s="10">
        <f t="shared" si="3"/>
        <v>171698</v>
      </c>
      <c r="AN11" s="10">
        <f t="shared" si="4"/>
        <v>164885</v>
      </c>
      <c r="AO11" s="2"/>
      <c r="AP11" s="2"/>
      <c r="AQ11" s="2"/>
    </row>
    <row r="12" spans="1:43">
      <c r="A12" s="2" t="s">
        <v>16</v>
      </c>
      <c r="B12" s="2" t="s">
        <v>7</v>
      </c>
      <c r="C12" s="9">
        <v>12874</v>
      </c>
      <c r="D12" s="9">
        <v>12778</v>
      </c>
      <c r="E12" s="9">
        <v>14950</v>
      </c>
      <c r="F12" s="9">
        <v>11982</v>
      </c>
      <c r="G12" s="9">
        <v>9447</v>
      </c>
      <c r="H12" s="9">
        <v>12596</v>
      </c>
      <c r="I12" s="9">
        <v>43323</v>
      </c>
      <c r="J12" s="9">
        <v>32262</v>
      </c>
      <c r="K12" s="9">
        <v>42028</v>
      </c>
      <c r="L12" s="9">
        <v>38687</v>
      </c>
      <c r="M12" s="9">
        <v>62084</v>
      </c>
      <c r="N12" s="9">
        <v>23725</v>
      </c>
      <c r="O12" s="9">
        <v>15647</v>
      </c>
      <c r="P12" s="9">
        <v>15604</v>
      </c>
      <c r="Q12" s="9">
        <v>13003</v>
      </c>
      <c r="R12" s="9">
        <v>14618</v>
      </c>
      <c r="S12" s="9">
        <v>486</v>
      </c>
      <c r="T12" s="9">
        <v>409</v>
      </c>
      <c r="U12" s="9">
        <v>602</v>
      </c>
      <c r="V12" s="9">
        <v>9875</v>
      </c>
      <c r="W12" s="9"/>
      <c r="X12" s="9"/>
      <c r="Y12" s="9"/>
      <c r="Z12" s="9"/>
      <c r="AA12" s="9"/>
      <c r="AB12" s="9"/>
      <c r="AC12" s="9"/>
      <c r="AD12" s="9"/>
      <c r="AE12" s="9"/>
      <c r="AF12" s="2"/>
      <c r="AG12" s="2"/>
      <c r="AH12" s="2"/>
      <c r="AI12" s="2" t="s">
        <v>16</v>
      </c>
      <c r="AJ12" s="10">
        <f t="shared" si="0"/>
        <v>52584</v>
      </c>
      <c r="AK12" s="10">
        <f t="shared" si="1"/>
        <v>97628</v>
      </c>
      <c r="AL12" s="10">
        <f t="shared" si="2"/>
        <v>166524</v>
      </c>
      <c r="AM12" s="10">
        <f t="shared" si="3"/>
        <v>58872</v>
      </c>
      <c r="AN12" s="10">
        <f t="shared" si="4"/>
        <v>11372</v>
      </c>
      <c r="AO12" s="2"/>
      <c r="AP12" s="2"/>
      <c r="AQ12" s="2"/>
    </row>
    <row r="13" spans="1:43">
      <c r="A13" s="2" t="s">
        <v>17</v>
      </c>
      <c r="B13" s="2" t="s">
        <v>7</v>
      </c>
      <c r="C13" s="9">
        <v>17431</v>
      </c>
      <c r="D13" s="9">
        <v>10675</v>
      </c>
      <c r="E13" s="9">
        <v>28489</v>
      </c>
      <c r="F13" s="9">
        <v>23871</v>
      </c>
      <c r="G13" s="9">
        <v>13052</v>
      </c>
      <c r="H13" s="9">
        <v>11676</v>
      </c>
      <c r="I13" s="9">
        <v>15558</v>
      </c>
      <c r="J13" s="9">
        <v>48884</v>
      </c>
      <c r="K13" s="9">
        <v>59295</v>
      </c>
      <c r="L13" s="9">
        <v>48436</v>
      </c>
      <c r="M13" s="9">
        <v>85438</v>
      </c>
      <c r="N13" s="9">
        <v>123609</v>
      </c>
      <c r="O13" s="9">
        <v>117190</v>
      </c>
      <c r="P13" s="9">
        <v>134472</v>
      </c>
      <c r="Q13" s="9">
        <v>133224</v>
      </c>
      <c r="R13" s="9">
        <v>98192</v>
      </c>
      <c r="S13" s="9">
        <v>112755</v>
      </c>
      <c r="T13" s="9">
        <v>92425</v>
      </c>
      <c r="U13" s="9">
        <v>107788</v>
      </c>
      <c r="V13" s="9">
        <v>102856</v>
      </c>
      <c r="W13" s="9"/>
      <c r="X13" s="9"/>
      <c r="Y13" s="9"/>
      <c r="Z13" s="9"/>
      <c r="AA13" s="9"/>
      <c r="AB13" s="9"/>
      <c r="AC13" s="9"/>
      <c r="AD13" s="9"/>
      <c r="AE13" s="9"/>
      <c r="AF13" s="2"/>
      <c r="AG13" s="2"/>
      <c r="AH13" s="2"/>
      <c r="AI13" s="2" t="s">
        <v>17</v>
      </c>
      <c r="AJ13" s="10">
        <f t="shared" si="0"/>
        <v>80466</v>
      </c>
      <c r="AK13" s="10">
        <f t="shared" si="1"/>
        <v>89170</v>
      </c>
      <c r="AL13" s="10">
        <f t="shared" si="2"/>
        <v>316778</v>
      </c>
      <c r="AM13" s="10">
        <f t="shared" si="3"/>
        <v>483078</v>
      </c>
      <c r="AN13" s="10">
        <f t="shared" si="4"/>
        <v>415824</v>
      </c>
      <c r="AO13" s="2"/>
      <c r="AP13" s="2"/>
      <c r="AQ13" s="2"/>
    </row>
    <row r="14" spans="1:43">
      <c r="A14" s="2" t="s">
        <v>18</v>
      </c>
      <c r="B14" s="2" t="s">
        <v>7</v>
      </c>
      <c r="C14" s="9">
        <v>64639</v>
      </c>
      <c r="D14" s="9">
        <v>77423</v>
      </c>
      <c r="E14" s="9">
        <v>78396</v>
      </c>
      <c r="F14" s="9">
        <v>86992</v>
      </c>
      <c r="G14" s="9">
        <v>91879</v>
      </c>
      <c r="H14" s="9">
        <v>81167</v>
      </c>
      <c r="I14" s="9">
        <v>84192</v>
      </c>
      <c r="J14" s="9">
        <v>75803</v>
      </c>
      <c r="K14" s="9">
        <v>110062</v>
      </c>
      <c r="L14" s="9">
        <v>151320</v>
      </c>
      <c r="M14" s="9">
        <v>143848</v>
      </c>
      <c r="N14" s="9">
        <v>152791</v>
      </c>
      <c r="O14" s="9">
        <v>130107</v>
      </c>
      <c r="P14" s="9">
        <v>133487</v>
      </c>
      <c r="Q14" s="9">
        <v>127537</v>
      </c>
      <c r="R14" s="9">
        <v>113485</v>
      </c>
      <c r="S14" s="9">
        <v>104226</v>
      </c>
      <c r="T14" s="9">
        <v>153247</v>
      </c>
      <c r="U14" s="9">
        <v>176125</v>
      </c>
      <c r="V14" s="9">
        <v>219476</v>
      </c>
      <c r="W14" s="9"/>
      <c r="X14" s="9"/>
      <c r="Y14" s="9"/>
      <c r="Z14" s="9"/>
      <c r="AA14" s="9"/>
      <c r="AB14" s="9"/>
      <c r="AC14" s="9"/>
      <c r="AD14" s="9"/>
      <c r="AE14" s="9"/>
      <c r="AF14" s="2"/>
      <c r="AG14" s="2"/>
      <c r="AH14" s="2"/>
      <c r="AI14" s="2" t="s">
        <v>18</v>
      </c>
      <c r="AJ14" s="10">
        <f t="shared" si="0"/>
        <v>307450</v>
      </c>
      <c r="AK14" s="10">
        <f t="shared" si="1"/>
        <v>333041</v>
      </c>
      <c r="AL14" s="10">
        <f t="shared" si="2"/>
        <v>558021</v>
      </c>
      <c r="AM14" s="10">
        <f t="shared" si="3"/>
        <v>504616</v>
      </c>
      <c r="AN14" s="10">
        <f t="shared" si="4"/>
        <v>653074</v>
      </c>
      <c r="AO14" s="2"/>
      <c r="AP14" s="2"/>
      <c r="AQ14" s="2"/>
    </row>
    <row r="15" spans="1:43">
      <c r="A15" s="2" t="s">
        <v>19</v>
      </c>
      <c r="B15" s="2" t="s">
        <v>7</v>
      </c>
      <c r="C15" s="9">
        <v>39177</v>
      </c>
      <c r="D15" s="9">
        <v>56397</v>
      </c>
      <c r="E15" s="9">
        <v>58233</v>
      </c>
      <c r="F15" s="9">
        <v>43636</v>
      </c>
      <c r="G15" s="9">
        <v>50433</v>
      </c>
      <c r="H15" s="9">
        <v>51074</v>
      </c>
      <c r="I15" s="9">
        <v>54849</v>
      </c>
      <c r="J15" s="9">
        <v>49340</v>
      </c>
      <c r="K15" s="9">
        <v>95401</v>
      </c>
      <c r="L15" s="9">
        <v>102046</v>
      </c>
      <c r="M15" s="9">
        <v>110537</v>
      </c>
      <c r="N15" s="9">
        <v>105725</v>
      </c>
      <c r="O15" s="9">
        <v>106383</v>
      </c>
      <c r="P15" s="9">
        <v>90801</v>
      </c>
      <c r="Q15" s="9">
        <v>91131</v>
      </c>
      <c r="R15" s="9">
        <v>96313</v>
      </c>
      <c r="S15" s="9">
        <v>122479</v>
      </c>
      <c r="T15" s="9">
        <v>111836</v>
      </c>
      <c r="U15" s="9">
        <v>90914</v>
      </c>
      <c r="V15" s="9">
        <v>74137</v>
      </c>
      <c r="W15" s="9"/>
      <c r="X15" s="9"/>
      <c r="Y15" s="9"/>
      <c r="Z15" s="9"/>
      <c r="AA15" s="9"/>
      <c r="AB15" s="9"/>
      <c r="AC15" s="9"/>
      <c r="AD15" s="9"/>
      <c r="AE15" s="9"/>
      <c r="AF15" s="2"/>
      <c r="AG15" s="2"/>
      <c r="AH15" s="2"/>
      <c r="AI15" s="2" t="s">
        <v>19</v>
      </c>
      <c r="AJ15" s="10">
        <f t="shared" si="0"/>
        <v>197443</v>
      </c>
      <c r="AK15" s="10">
        <f t="shared" si="1"/>
        <v>205696</v>
      </c>
      <c r="AL15" s="10">
        <f t="shared" si="2"/>
        <v>413709</v>
      </c>
      <c r="AM15" s="10">
        <f t="shared" si="3"/>
        <v>384628</v>
      </c>
      <c r="AN15" s="10">
        <f t="shared" si="4"/>
        <v>399366</v>
      </c>
      <c r="AO15" s="2"/>
      <c r="AP15" s="2"/>
      <c r="AQ15" s="2"/>
    </row>
    <row r="16" spans="1:43">
      <c r="A16" s="11" t="s">
        <v>87</v>
      </c>
      <c r="B16" s="11" t="s">
        <v>7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>
        <v>50</v>
      </c>
      <c r="V16" s="9">
        <v>24</v>
      </c>
      <c r="W16" s="9"/>
      <c r="X16" s="9"/>
      <c r="Y16" s="9"/>
      <c r="Z16" s="9"/>
      <c r="AA16" s="9"/>
      <c r="AB16" s="9"/>
      <c r="AC16" s="9"/>
      <c r="AD16" s="9"/>
      <c r="AE16" s="9"/>
      <c r="AF16" s="11"/>
      <c r="AG16" s="11"/>
      <c r="AH16" s="11"/>
      <c r="AI16" s="11"/>
      <c r="AJ16" s="10"/>
      <c r="AK16" s="10"/>
      <c r="AL16" s="10"/>
      <c r="AM16" s="10"/>
      <c r="AN16" s="10"/>
      <c r="AO16" s="11"/>
      <c r="AP16" s="11"/>
      <c r="AQ16" s="11"/>
    </row>
    <row r="17" spans="1:43">
      <c r="A17" s="2" t="s">
        <v>20</v>
      </c>
      <c r="B17" s="2" t="s">
        <v>7</v>
      </c>
      <c r="C17" s="9">
        <v>7202</v>
      </c>
      <c r="D17" s="9">
        <v>7881</v>
      </c>
      <c r="E17" s="9">
        <v>8212</v>
      </c>
      <c r="F17" s="9">
        <v>8117</v>
      </c>
      <c r="G17" s="9">
        <v>7899</v>
      </c>
      <c r="H17" s="9">
        <v>9787</v>
      </c>
      <c r="I17" s="9">
        <v>10413</v>
      </c>
      <c r="J17" s="9">
        <v>11175</v>
      </c>
      <c r="K17" s="9">
        <v>15151</v>
      </c>
      <c r="L17" s="9">
        <v>13029</v>
      </c>
      <c r="M17" s="9">
        <v>9955</v>
      </c>
      <c r="N17" s="9">
        <v>12306</v>
      </c>
      <c r="O17" s="9">
        <v>11495</v>
      </c>
      <c r="P17" s="9">
        <v>13162</v>
      </c>
      <c r="Q17" s="9">
        <v>7742</v>
      </c>
      <c r="R17" s="9">
        <v>5707</v>
      </c>
      <c r="S17" s="9">
        <v>5222</v>
      </c>
      <c r="T17" s="9">
        <v>3511</v>
      </c>
      <c r="U17" s="9">
        <v>1993</v>
      </c>
      <c r="V17" s="9">
        <v>806</v>
      </c>
      <c r="W17" s="9"/>
      <c r="X17" s="9"/>
      <c r="Y17" s="9"/>
      <c r="Z17" s="9"/>
      <c r="AA17" s="9"/>
      <c r="AB17" s="9"/>
      <c r="AC17" s="9"/>
      <c r="AD17" s="9"/>
      <c r="AE17" s="9"/>
      <c r="AF17" s="2"/>
      <c r="AG17" s="2"/>
      <c r="AH17" s="2"/>
      <c r="AI17" s="2" t="s">
        <v>20</v>
      </c>
      <c r="AJ17" s="10">
        <f t="shared" si="0"/>
        <v>31412</v>
      </c>
      <c r="AK17" s="10">
        <f t="shared" si="1"/>
        <v>39274</v>
      </c>
      <c r="AL17" s="10">
        <f t="shared" si="2"/>
        <v>50441</v>
      </c>
      <c r="AM17" s="10">
        <f t="shared" si="3"/>
        <v>38106</v>
      </c>
      <c r="AN17" s="10">
        <f t="shared" si="4"/>
        <v>11532</v>
      </c>
      <c r="AO17" s="2"/>
      <c r="AP17" s="2"/>
      <c r="AQ17" s="2"/>
    </row>
    <row r="18" spans="1:43">
      <c r="A18" s="2" t="s">
        <v>21</v>
      </c>
      <c r="B18" s="2" t="s">
        <v>7</v>
      </c>
      <c r="C18" s="9">
        <v>3070</v>
      </c>
      <c r="D18" s="9">
        <v>3368</v>
      </c>
      <c r="E18" s="9">
        <v>4362</v>
      </c>
      <c r="F18" s="9">
        <v>6220</v>
      </c>
      <c r="G18" s="9">
        <v>6701</v>
      </c>
      <c r="H18" s="9">
        <v>6804</v>
      </c>
      <c r="I18" s="9">
        <v>7938</v>
      </c>
      <c r="J18" s="9">
        <v>51216</v>
      </c>
      <c r="K18" s="9">
        <v>64445</v>
      </c>
      <c r="L18" s="9">
        <v>178293</v>
      </c>
      <c r="M18" s="9">
        <v>288998</v>
      </c>
      <c r="N18" s="9">
        <v>258193</v>
      </c>
      <c r="O18" s="9">
        <v>192407</v>
      </c>
      <c r="P18" s="9">
        <v>211004</v>
      </c>
      <c r="Q18" s="9">
        <v>260522</v>
      </c>
      <c r="R18" s="9">
        <v>181046</v>
      </c>
      <c r="S18" s="9">
        <v>204352</v>
      </c>
      <c r="T18" s="9">
        <v>240167</v>
      </c>
      <c r="U18" s="9">
        <v>298591</v>
      </c>
      <c r="V18" s="9">
        <v>295061</v>
      </c>
      <c r="W18" s="9"/>
      <c r="X18" s="9"/>
      <c r="Y18" s="9"/>
      <c r="Z18" s="9"/>
      <c r="AA18" s="9"/>
      <c r="AB18" s="9"/>
      <c r="AC18" s="9"/>
      <c r="AD18" s="9"/>
      <c r="AE18" s="9"/>
      <c r="AF18" s="2"/>
      <c r="AG18" s="2"/>
      <c r="AH18" s="2"/>
      <c r="AI18" s="2" t="s">
        <v>21</v>
      </c>
      <c r="AJ18" s="10">
        <f t="shared" si="0"/>
        <v>17020</v>
      </c>
      <c r="AK18" s="10">
        <f t="shared" si="1"/>
        <v>72659</v>
      </c>
      <c r="AL18" s="10">
        <f t="shared" si="2"/>
        <v>789929</v>
      </c>
      <c r="AM18" s="10">
        <f t="shared" si="3"/>
        <v>844979</v>
      </c>
      <c r="AN18" s="10">
        <f t="shared" si="4"/>
        <v>1038171</v>
      </c>
      <c r="AO18" s="2"/>
      <c r="AP18" s="2"/>
      <c r="AQ18" s="2"/>
    </row>
    <row r="19" spans="1:43">
      <c r="A19" s="5" t="s">
        <v>22</v>
      </c>
      <c r="B19" s="2" t="s">
        <v>7</v>
      </c>
      <c r="C19" s="9">
        <v>275706</v>
      </c>
      <c r="D19" s="9">
        <v>325074</v>
      </c>
      <c r="E19" s="9">
        <v>358817</v>
      </c>
      <c r="F19" s="9">
        <v>352519</v>
      </c>
      <c r="G19" s="9">
        <v>353044</v>
      </c>
      <c r="H19" s="9">
        <v>368426</v>
      </c>
      <c r="I19" s="9">
        <v>460824</v>
      </c>
      <c r="J19" s="9">
        <v>484865</v>
      </c>
      <c r="K19" s="9">
        <v>640432</v>
      </c>
      <c r="L19" s="9">
        <v>827968</v>
      </c>
      <c r="M19" s="9">
        <v>1129241</v>
      </c>
      <c r="N19" s="9">
        <v>1161821</v>
      </c>
      <c r="O19" s="9">
        <v>967629</v>
      </c>
      <c r="P19" s="9">
        <v>1114170</v>
      </c>
      <c r="Q19" s="9">
        <v>1142415</v>
      </c>
      <c r="R19" s="9">
        <v>1092325</v>
      </c>
      <c r="S19" s="9">
        <v>1107485</v>
      </c>
      <c r="T19" s="9">
        <v>1303788</v>
      </c>
      <c r="U19" s="9">
        <v>1499961</v>
      </c>
      <c r="V19" s="9">
        <v>1584214</v>
      </c>
      <c r="W19" s="10">
        <f>SUM(C19:V19)</f>
        <v>16550724</v>
      </c>
      <c r="X19" s="9"/>
      <c r="Y19" s="9"/>
      <c r="Z19" s="9"/>
      <c r="AA19" s="9"/>
      <c r="AB19" s="9"/>
      <c r="AC19" s="9"/>
      <c r="AD19" s="9"/>
      <c r="AE19" s="9"/>
      <c r="AG19" s="2"/>
      <c r="AH19" s="2"/>
      <c r="AI19" s="5"/>
      <c r="AJ19" s="10">
        <f t="shared" si="0"/>
        <v>1312116</v>
      </c>
      <c r="AK19" s="10">
        <f t="shared" si="1"/>
        <v>1667159</v>
      </c>
      <c r="AL19" s="10">
        <f t="shared" si="2"/>
        <v>3759462</v>
      </c>
      <c r="AM19" s="10">
        <f t="shared" si="3"/>
        <v>4316539</v>
      </c>
      <c r="AN19" s="10">
        <f t="shared" si="4"/>
        <v>5495448</v>
      </c>
      <c r="AO19" s="2"/>
      <c r="AP19" s="2"/>
      <c r="AQ19" s="2"/>
    </row>
    <row r="20" spans="1:43">
      <c r="A20" s="5"/>
      <c r="B20" s="5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2"/>
      <c r="AG20" s="2"/>
      <c r="AH20" s="2"/>
      <c r="AI20" s="5"/>
      <c r="AJ20" s="10"/>
      <c r="AK20" s="10"/>
      <c r="AL20" s="10"/>
      <c r="AM20" s="10"/>
      <c r="AN20" s="10"/>
      <c r="AO20" s="2"/>
      <c r="AP20" s="2"/>
      <c r="AQ20" s="2"/>
    </row>
    <row r="21" spans="1:43">
      <c r="A21" s="2" t="s">
        <v>23</v>
      </c>
      <c r="B21" s="2" t="s">
        <v>7</v>
      </c>
      <c r="C21" s="9">
        <v>39609</v>
      </c>
      <c r="D21" s="9">
        <v>41821</v>
      </c>
      <c r="E21" s="9">
        <v>41084</v>
      </c>
      <c r="F21" s="9">
        <v>40473</v>
      </c>
      <c r="G21" s="9">
        <v>39813</v>
      </c>
      <c r="H21" s="9">
        <v>42686</v>
      </c>
      <c r="I21" s="9">
        <v>49381</v>
      </c>
      <c r="J21" s="9">
        <v>49199</v>
      </c>
      <c r="K21" s="9">
        <v>59249</v>
      </c>
      <c r="L21" s="9">
        <v>58055</v>
      </c>
      <c r="M21" s="9">
        <v>50990</v>
      </c>
      <c r="N21" s="9">
        <v>53850</v>
      </c>
      <c r="O21" s="9">
        <v>57372</v>
      </c>
      <c r="P21" s="9">
        <v>70447</v>
      </c>
      <c r="Q21" s="9">
        <v>60928</v>
      </c>
      <c r="R21" s="9">
        <v>58383</v>
      </c>
      <c r="S21" s="9">
        <v>54242</v>
      </c>
      <c r="T21" s="9">
        <v>43216</v>
      </c>
      <c r="U21" s="9">
        <v>41990</v>
      </c>
      <c r="V21" s="9">
        <v>39776</v>
      </c>
      <c r="W21" s="9"/>
      <c r="X21" s="9"/>
      <c r="Y21" s="9"/>
      <c r="Z21" s="9"/>
      <c r="AA21" s="9"/>
      <c r="AB21" s="9"/>
      <c r="AC21" s="9"/>
      <c r="AD21" s="9"/>
      <c r="AE21" s="9"/>
      <c r="AF21" s="2"/>
      <c r="AG21" s="2"/>
      <c r="AH21" s="2"/>
      <c r="AI21" s="2" t="s">
        <v>23</v>
      </c>
      <c r="AJ21" s="10">
        <f t="shared" si="0"/>
        <v>162987</v>
      </c>
      <c r="AK21" s="10">
        <f t="shared" si="1"/>
        <v>181079</v>
      </c>
      <c r="AL21" s="10">
        <f t="shared" si="2"/>
        <v>222144</v>
      </c>
      <c r="AM21" s="10">
        <f t="shared" si="3"/>
        <v>247130</v>
      </c>
      <c r="AN21" s="10">
        <f t="shared" si="4"/>
        <v>179224</v>
      </c>
      <c r="AO21" s="2"/>
      <c r="AP21" s="2"/>
      <c r="AQ21" s="2"/>
    </row>
    <row r="22" spans="1:43">
      <c r="A22" s="2" t="s">
        <v>24</v>
      </c>
      <c r="B22" s="2" t="s">
        <v>7</v>
      </c>
      <c r="C22" s="9">
        <v>2212</v>
      </c>
      <c r="D22" s="9">
        <v>3069</v>
      </c>
      <c r="E22" s="9">
        <v>4960</v>
      </c>
      <c r="F22" s="9">
        <v>4474</v>
      </c>
      <c r="G22" s="9">
        <v>4367</v>
      </c>
      <c r="H22" s="9">
        <v>4221</v>
      </c>
      <c r="I22" s="9">
        <v>3577</v>
      </c>
      <c r="J22" s="9">
        <v>2680</v>
      </c>
      <c r="K22" s="9">
        <v>4240</v>
      </c>
      <c r="L22" s="9">
        <v>5180</v>
      </c>
      <c r="M22" s="9">
        <v>49115</v>
      </c>
      <c r="N22" s="9">
        <v>39534</v>
      </c>
      <c r="O22" s="9">
        <v>41704</v>
      </c>
      <c r="P22" s="9">
        <v>37832</v>
      </c>
      <c r="Q22" s="9">
        <v>66043</v>
      </c>
      <c r="R22" s="9">
        <v>81543</v>
      </c>
      <c r="S22" s="9">
        <v>101324</v>
      </c>
      <c r="T22" s="9">
        <v>147358</v>
      </c>
      <c r="U22" s="9">
        <v>169344</v>
      </c>
      <c r="V22" s="9">
        <v>168766</v>
      </c>
      <c r="W22" s="9"/>
      <c r="X22" s="9"/>
      <c r="Y22" s="9"/>
      <c r="Z22" s="9"/>
      <c r="AA22" s="9"/>
      <c r="AB22" s="9"/>
      <c r="AC22" s="9"/>
      <c r="AD22" s="9"/>
      <c r="AE22" s="9"/>
      <c r="AF22" s="2"/>
      <c r="AG22" s="2"/>
      <c r="AH22" s="2"/>
      <c r="AI22" s="2" t="s">
        <v>24</v>
      </c>
      <c r="AJ22" s="10">
        <f t="shared" si="0"/>
        <v>14715</v>
      </c>
      <c r="AK22" s="10">
        <f t="shared" si="1"/>
        <v>14845</v>
      </c>
      <c r="AL22" s="10">
        <f t="shared" si="2"/>
        <v>98069</v>
      </c>
      <c r="AM22" s="10">
        <f t="shared" si="3"/>
        <v>227122</v>
      </c>
      <c r="AN22" s="10">
        <f t="shared" si="4"/>
        <v>586792</v>
      </c>
      <c r="AO22" s="2"/>
      <c r="AP22" s="2"/>
      <c r="AQ22" s="2"/>
    </row>
    <row r="23" spans="1:43" ht="30">
      <c r="A23" s="6" t="s">
        <v>74</v>
      </c>
      <c r="B23" s="2" t="s">
        <v>7</v>
      </c>
      <c r="C23" s="9">
        <f>C6+C8+C16</f>
        <v>76</v>
      </c>
      <c r="D23" s="9">
        <f t="shared" ref="D23:V23" si="5">D6+D8+D16</f>
        <v>1415</v>
      </c>
      <c r="E23" s="9">
        <f t="shared" si="5"/>
        <v>1343</v>
      </c>
      <c r="F23" s="9">
        <f t="shared" si="5"/>
        <v>184</v>
      </c>
      <c r="G23" s="9">
        <f t="shared" si="5"/>
        <v>993</v>
      </c>
      <c r="H23" s="9">
        <f t="shared" si="5"/>
        <v>2621</v>
      </c>
      <c r="I23" s="9">
        <f t="shared" si="5"/>
        <v>123</v>
      </c>
      <c r="J23" s="9">
        <f t="shared" si="5"/>
        <v>86</v>
      </c>
      <c r="K23" s="9">
        <f t="shared" si="5"/>
        <v>3774</v>
      </c>
      <c r="L23" s="9">
        <f t="shared" si="5"/>
        <v>4220</v>
      </c>
      <c r="M23" s="9">
        <f t="shared" si="5"/>
        <v>806</v>
      </c>
      <c r="N23" s="9">
        <f t="shared" si="5"/>
        <v>488</v>
      </c>
      <c r="O23" s="9">
        <f t="shared" si="5"/>
        <v>1109</v>
      </c>
      <c r="P23" s="9">
        <f t="shared" si="5"/>
        <v>6819</v>
      </c>
      <c r="Q23" s="9">
        <f t="shared" si="5"/>
        <v>12025</v>
      </c>
      <c r="R23" s="9">
        <f t="shared" si="5"/>
        <v>37</v>
      </c>
      <c r="S23" s="9">
        <f t="shared" si="5"/>
        <v>4165</v>
      </c>
      <c r="T23" s="9">
        <f t="shared" si="5"/>
        <v>2664</v>
      </c>
      <c r="U23" s="9">
        <f t="shared" si="5"/>
        <v>4359</v>
      </c>
      <c r="V23" s="9">
        <f t="shared" si="5"/>
        <v>1696</v>
      </c>
      <c r="W23" s="9"/>
      <c r="X23" s="9"/>
      <c r="Y23" s="9"/>
      <c r="Z23" s="9"/>
      <c r="AA23" s="9"/>
      <c r="AB23" s="9"/>
      <c r="AC23" s="9"/>
      <c r="AD23" s="9"/>
      <c r="AE23" s="9"/>
      <c r="AF23" s="2"/>
      <c r="AG23" s="2"/>
      <c r="AH23" s="2"/>
      <c r="AI23" s="6" t="s">
        <v>74</v>
      </c>
      <c r="AJ23" s="10">
        <f t="shared" si="0"/>
        <v>3018</v>
      </c>
      <c r="AK23" s="10">
        <f t="shared" si="1"/>
        <v>3823</v>
      </c>
      <c r="AL23" s="10">
        <f t="shared" si="2"/>
        <v>9288</v>
      </c>
      <c r="AM23" s="10">
        <f t="shared" si="3"/>
        <v>19990</v>
      </c>
      <c r="AN23" s="10">
        <f t="shared" si="4"/>
        <v>12884</v>
      </c>
      <c r="AO23" s="2"/>
      <c r="AP23" s="2"/>
      <c r="AQ23" s="2"/>
    </row>
    <row r="24" spans="1:43" ht="15">
      <c r="A24" s="6"/>
      <c r="B24" s="2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</row>
    <row r="25" spans="1:43">
      <c r="A25" s="5" t="s">
        <v>85</v>
      </c>
      <c r="B25" s="2"/>
      <c r="C25" s="9">
        <f>C19-C80</f>
        <v>146248</v>
      </c>
      <c r="D25" s="9">
        <f t="shared" ref="D25:V25" si="6">C25+D19-D80</f>
        <v>337888</v>
      </c>
      <c r="E25" s="9">
        <f t="shared" si="6"/>
        <v>557851</v>
      </c>
      <c r="F25" s="9">
        <f t="shared" si="6"/>
        <v>775258</v>
      </c>
      <c r="G25" s="9">
        <f t="shared" si="6"/>
        <v>888234</v>
      </c>
      <c r="H25" s="9">
        <f t="shared" si="6"/>
        <v>1007562</v>
      </c>
      <c r="I25" s="9">
        <f t="shared" si="6"/>
        <v>1210775</v>
      </c>
      <c r="J25" s="9">
        <f t="shared" si="6"/>
        <v>1430095</v>
      </c>
      <c r="K25" s="9">
        <f t="shared" si="6"/>
        <v>1519258</v>
      </c>
      <c r="L25" s="9">
        <f t="shared" si="6"/>
        <v>1725770</v>
      </c>
      <c r="M25" s="9">
        <f t="shared" si="6"/>
        <v>2217725</v>
      </c>
      <c r="N25" s="9">
        <f t="shared" si="6"/>
        <v>2733981</v>
      </c>
      <c r="O25" s="9">
        <f t="shared" si="6"/>
        <v>3110253</v>
      </c>
      <c r="P25" s="9">
        <f t="shared" si="6"/>
        <v>3577805</v>
      </c>
      <c r="Q25" s="9">
        <f t="shared" si="6"/>
        <v>4072462</v>
      </c>
      <c r="R25" s="9">
        <f t="shared" si="6"/>
        <v>4524729</v>
      </c>
      <c r="S25" s="9">
        <f t="shared" si="6"/>
        <v>5027649</v>
      </c>
      <c r="T25" s="9">
        <f t="shared" si="6"/>
        <v>5674410</v>
      </c>
      <c r="U25" s="9">
        <f t="shared" si="6"/>
        <v>6482045</v>
      </c>
      <c r="V25" s="9">
        <f t="shared" si="6"/>
        <v>7407798</v>
      </c>
      <c r="W25" s="9"/>
      <c r="X25" s="9"/>
      <c r="Y25" s="9"/>
      <c r="Z25" s="9"/>
      <c r="AA25" s="9"/>
      <c r="AB25" s="9"/>
      <c r="AC25" s="9"/>
      <c r="AD25" s="9"/>
      <c r="AE25" s="9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</row>
    <row r="26" spans="1:43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14"/>
      <c r="X26" s="14"/>
      <c r="Y26" s="14"/>
      <c r="Z26" s="14"/>
      <c r="AA26" s="14"/>
      <c r="AB26" s="14"/>
      <c r="AC26" s="14"/>
      <c r="AD26" s="14"/>
      <c r="AE26" s="14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</row>
    <row r="27" spans="1:43" ht="8.1" customHeight="1">
      <c r="H27" s="1" t="s">
        <v>80</v>
      </c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</row>
    <row r="28" spans="1:43">
      <c r="A28" s="3" t="s">
        <v>25</v>
      </c>
      <c r="B28" s="3"/>
      <c r="C28" s="66"/>
      <c r="D28" s="67"/>
      <c r="E28" s="67"/>
      <c r="F28" s="68"/>
      <c r="G28" s="66"/>
      <c r="H28" s="67"/>
      <c r="I28" s="67"/>
      <c r="J28" s="68"/>
      <c r="K28" s="66"/>
      <c r="L28" s="67"/>
      <c r="M28" s="67"/>
      <c r="N28" s="68"/>
      <c r="O28" s="66"/>
      <c r="P28" s="67"/>
      <c r="Q28" s="67"/>
      <c r="R28" s="68"/>
      <c r="S28" s="66"/>
      <c r="T28" s="67"/>
      <c r="U28" s="67"/>
      <c r="V28" s="68"/>
      <c r="W28" s="12"/>
      <c r="X28" s="12"/>
      <c r="Y28" s="12"/>
      <c r="Z28" s="12"/>
      <c r="AA28" s="12"/>
      <c r="AB28" s="12"/>
      <c r="AC28" s="12"/>
      <c r="AD28" s="12"/>
      <c r="AE28" s="1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</row>
    <row r="29" spans="1:43" ht="25.5">
      <c r="A29" s="2"/>
      <c r="B29" s="2" t="s">
        <v>1</v>
      </c>
      <c r="C29" s="5" t="s">
        <v>57</v>
      </c>
      <c r="D29" s="5" t="s">
        <v>58</v>
      </c>
      <c r="E29" s="5" t="s">
        <v>59</v>
      </c>
      <c r="F29" s="5" t="s">
        <v>60</v>
      </c>
      <c r="G29" s="5" t="s">
        <v>61</v>
      </c>
      <c r="H29" s="5" t="s">
        <v>62</v>
      </c>
      <c r="I29" s="5" t="s">
        <v>63</v>
      </c>
      <c r="J29" s="5" t="s">
        <v>64</v>
      </c>
      <c r="K29" s="5" t="s">
        <v>65</v>
      </c>
      <c r="L29" s="5" t="s">
        <v>66</v>
      </c>
      <c r="M29" s="5" t="s">
        <v>67</v>
      </c>
      <c r="N29" s="5" t="s">
        <v>68</v>
      </c>
      <c r="O29" s="5" t="s">
        <v>69</v>
      </c>
      <c r="P29" s="5" t="s">
        <v>70</v>
      </c>
      <c r="Q29" s="5" t="s">
        <v>71</v>
      </c>
      <c r="R29" s="5" t="s">
        <v>72</v>
      </c>
      <c r="S29" s="5" t="s">
        <v>86</v>
      </c>
      <c r="T29" s="2"/>
      <c r="U29" s="2"/>
      <c r="V29" s="2"/>
      <c r="W29" s="14"/>
      <c r="X29" s="14"/>
      <c r="Y29" s="14"/>
      <c r="Z29" s="14"/>
      <c r="AA29" s="14"/>
      <c r="AB29" s="14"/>
      <c r="AC29" s="14"/>
      <c r="AD29" s="14"/>
      <c r="AE29" s="14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</row>
    <row r="30" spans="1:43">
      <c r="A30" s="2" t="s">
        <v>6</v>
      </c>
      <c r="B30" s="2" t="s">
        <v>7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14178</v>
      </c>
      <c r="L30" s="9">
        <v>21130</v>
      </c>
      <c r="M30" s="9">
        <v>28381</v>
      </c>
      <c r="N30" s="9">
        <v>30790</v>
      </c>
      <c r="O30" s="9">
        <v>33228</v>
      </c>
      <c r="P30" s="9">
        <v>40661</v>
      </c>
      <c r="Q30" s="9">
        <v>55821</v>
      </c>
      <c r="R30" s="9">
        <v>73536</v>
      </c>
      <c r="S30" s="9">
        <v>90182</v>
      </c>
      <c r="T30" s="2"/>
      <c r="U30" s="2"/>
      <c r="V30" s="2"/>
      <c r="W30" s="14"/>
      <c r="X30" s="14"/>
      <c r="Y30" s="14"/>
      <c r="Z30" s="14"/>
      <c r="AA30" s="14"/>
      <c r="AB30" s="14"/>
      <c r="AC30" s="14"/>
      <c r="AD30" s="14"/>
      <c r="AE30" s="14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</row>
    <row r="31" spans="1:43">
      <c r="A31" s="2" t="s">
        <v>8</v>
      </c>
      <c r="B31" s="2" t="s">
        <v>7</v>
      </c>
      <c r="C31" s="9">
        <v>21067</v>
      </c>
      <c r="D31" s="9">
        <v>26837</v>
      </c>
      <c r="E31" s="9">
        <v>31928</v>
      </c>
      <c r="F31" s="9">
        <v>34835</v>
      </c>
      <c r="G31" s="9">
        <v>37287</v>
      </c>
      <c r="H31" s="9">
        <v>40275</v>
      </c>
      <c r="I31" s="9">
        <v>60563</v>
      </c>
      <c r="J31" s="9">
        <v>83896</v>
      </c>
      <c r="K31" s="9">
        <v>140550</v>
      </c>
      <c r="L31" s="9">
        <v>172228</v>
      </c>
      <c r="M31" s="9">
        <v>187872</v>
      </c>
      <c r="N31" s="9">
        <v>194801</v>
      </c>
      <c r="O31" s="9">
        <v>181332</v>
      </c>
      <c r="P31" s="9">
        <v>186942</v>
      </c>
      <c r="Q31" s="9">
        <v>212524</v>
      </c>
      <c r="R31" s="9">
        <v>264858</v>
      </c>
      <c r="S31" s="9">
        <v>302327</v>
      </c>
      <c r="T31" s="2"/>
      <c r="U31" s="2"/>
      <c r="V31" s="2"/>
      <c r="W31" s="14"/>
      <c r="X31" s="14"/>
      <c r="Y31" s="14"/>
      <c r="Z31" s="14"/>
      <c r="AA31" s="14"/>
      <c r="AB31" s="14"/>
      <c r="AC31" s="14"/>
      <c r="AD31" s="14"/>
      <c r="AE31" s="14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</row>
    <row r="32" spans="1:43">
      <c r="A32" s="2" t="s">
        <v>9</v>
      </c>
      <c r="B32" s="2" t="s">
        <v>7</v>
      </c>
      <c r="C32" s="9">
        <v>3679</v>
      </c>
      <c r="D32" s="9">
        <v>4218</v>
      </c>
      <c r="E32" s="9">
        <v>4506</v>
      </c>
      <c r="F32" s="9">
        <v>4160</v>
      </c>
      <c r="G32" s="9">
        <v>3711</v>
      </c>
      <c r="H32" s="9">
        <v>3680</v>
      </c>
      <c r="I32" s="9">
        <v>3906</v>
      </c>
      <c r="J32" s="9">
        <v>8749</v>
      </c>
      <c r="K32" s="9">
        <v>10340</v>
      </c>
      <c r="L32" s="9">
        <v>12753</v>
      </c>
      <c r="M32" s="9">
        <v>13666</v>
      </c>
      <c r="N32" s="9">
        <v>15488</v>
      </c>
      <c r="O32" s="9">
        <v>23552</v>
      </c>
      <c r="P32" s="9">
        <v>31024</v>
      </c>
      <c r="Q32" s="9">
        <v>43246</v>
      </c>
      <c r="R32" s="9">
        <v>51356</v>
      </c>
      <c r="S32" s="9">
        <v>56516</v>
      </c>
      <c r="T32" s="2"/>
      <c r="U32" s="2"/>
      <c r="V32" s="2"/>
      <c r="W32" s="14"/>
      <c r="X32" s="14"/>
      <c r="Y32" s="14"/>
      <c r="Z32" s="14"/>
      <c r="AA32" s="14"/>
      <c r="AB32" s="14"/>
      <c r="AC32" s="14"/>
      <c r="AD32" s="14"/>
      <c r="AE32" s="14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</row>
    <row r="33" spans="1:43">
      <c r="A33" s="2" t="s">
        <v>10</v>
      </c>
      <c r="B33" s="2" t="s">
        <v>7</v>
      </c>
      <c r="C33" s="9">
        <v>496</v>
      </c>
      <c r="D33" s="9">
        <v>536</v>
      </c>
      <c r="E33" s="9">
        <v>630</v>
      </c>
      <c r="F33" s="9">
        <v>319</v>
      </c>
      <c r="G33" s="9">
        <v>273</v>
      </c>
      <c r="H33" s="9">
        <v>860</v>
      </c>
      <c r="I33" s="9">
        <v>1294</v>
      </c>
      <c r="J33" s="9">
        <v>1310</v>
      </c>
      <c r="K33" s="9">
        <v>1432</v>
      </c>
      <c r="L33" s="9">
        <v>1070</v>
      </c>
      <c r="M33" s="9">
        <v>866</v>
      </c>
      <c r="N33" s="9">
        <v>1058</v>
      </c>
      <c r="O33" s="9">
        <v>940</v>
      </c>
      <c r="P33" s="9">
        <v>1383</v>
      </c>
      <c r="Q33" s="9">
        <v>988</v>
      </c>
      <c r="R33" s="9">
        <v>1318</v>
      </c>
      <c r="S33" s="9">
        <v>1679</v>
      </c>
      <c r="T33" s="2"/>
      <c r="U33" s="2"/>
      <c r="V33" s="2"/>
      <c r="W33" s="14"/>
      <c r="X33" s="14"/>
      <c r="Y33" s="14"/>
      <c r="Z33" s="14"/>
      <c r="AA33" s="14"/>
      <c r="AB33" s="14"/>
      <c r="AC33" s="14"/>
      <c r="AD33" s="14"/>
      <c r="AE33" s="14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</row>
    <row r="34" spans="1:43">
      <c r="A34" s="2" t="s">
        <v>11</v>
      </c>
      <c r="B34" s="2" t="s">
        <v>7</v>
      </c>
      <c r="C34" s="9">
        <v>32894</v>
      </c>
      <c r="D34" s="9">
        <v>32770</v>
      </c>
      <c r="E34" s="9">
        <v>32510</v>
      </c>
      <c r="F34" s="9">
        <v>34034</v>
      </c>
      <c r="G34" s="9">
        <v>35451</v>
      </c>
      <c r="H34" s="9">
        <v>38497</v>
      </c>
      <c r="I34" s="9">
        <v>41529</v>
      </c>
      <c r="J34" s="9">
        <v>42046</v>
      </c>
      <c r="K34" s="9">
        <v>42926</v>
      </c>
      <c r="L34" s="9">
        <v>43370</v>
      </c>
      <c r="M34" s="9">
        <v>46435</v>
      </c>
      <c r="N34" s="9">
        <v>49473</v>
      </c>
      <c r="O34" s="9">
        <v>52256</v>
      </c>
      <c r="P34" s="9">
        <v>53042</v>
      </c>
      <c r="Q34" s="9">
        <v>48647</v>
      </c>
      <c r="R34" s="9">
        <v>45350</v>
      </c>
      <c r="S34" s="9">
        <v>41923</v>
      </c>
      <c r="T34" s="2"/>
      <c r="U34" s="2"/>
      <c r="V34" s="2"/>
      <c r="W34" s="14"/>
      <c r="X34" s="14"/>
      <c r="Y34" s="14"/>
      <c r="Z34" s="14"/>
      <c r="AA34" s="14"/>
      <c r="AB34" s="14"/>
      <c r="AC34" s="14"/>
      <c r="AD34" s="14"/>
      <c r="AE34" s="14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</row>
    <row r="35" spans="1:43">
      <c r="A35" s="2" t="s">
        <v>12</v>
      </c>
      <c r="B35" s="2" t="s">
        <v>7</v>
      </c>
      <c r="C35" s="9">
        <v>259</v>
      </c>
      <c r="D35" s="9">
        <v>448</v>
      </c>
      <c r="E35" s="9">
        <v>656</v>
      </c>
      <c r="F35" s="9">
        <v>661</v>
      </c>
      <c r="G35" s="9">
        <v>683</v>
      </c>
      <c r="H35" s="9">
        <v>791</v>
      </c>
      <c r="I35" s="9">
        <v>757</v>
      </c>
      <c r="J35" s="9">
        <v>911</v>
      </c>
      <c r="K35" s="9">
        <v>890</v>
      </c>
      <c r="L35" s="9">
        <v>586</v>
      </c>
      <c r="M35" s="9">
        <v>1440</v>
      </c>
      <c r="N35" s="9">
        <v>4052</v>
      </c>
      <c r="O35" s="9">
        <v>4058</v>
      </c>
      <c r="P35" s="9">
        <v>4379</v>
      </c>
      <c r="Q35" s="9">
        <v>3734</v>
      </c>
      <c r="R35" s="9">
        <v>1475</v>
      </c>
      <c r="S35" s="9">
        <v>1524</v>
      </c>
      <c r="T35" s="2"/>
      <c r="U35" s="2"/>
      <c r="V35" s="2"/>
      <c r="W35" s="14"/>
      <c r="X35" s="14"/>
      <c r="Y35" s="14"/>
      <c r="Z35" s="14"/>
      <c r="AA35" s="14"/>
      <c r="AB35" s="14"/>
      <c r="AC35" s="14"/>
      <c r="AD35" s="14"/>
      <c r="AE35" s="14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</row>
    <row r="36" spans="1:43">
      <c r="A36" s="2" t="s">
        <v>13</v>
      </c>
      <c r="B36" s="2" t="s">
        <v>7</v>
      </c>
      <c r="C36" s="9">
        <v>1936</v>
      </c>
      <c r="D36" s="9">
        <v>2951</v>
      </c>
      <c r="E36" s="9">
        <v>4018</v>
      </c>
      <c r="F36" s="9">
        <v>5227</v>
      </c>
      <c r="G36" s="9">
        <v>6746</v>
      </c>
      <c r="H36" s="9">
        <v>9379</v>
      </c>
      <c r="I36" s="9">
        <v>12868</v>
      </c>
      <c r="J36" s="9">
        <v>17307</v>
      </c>
      <c r="K36" s="9">
        <v>23491</v>
      </c>
      <c r="L36" s="9">
        <v>30167</v>
      </c>
      <c r="M36" s="9">
        <v>38061</v>
      </c>
      <c r="N36" s="9">
        <v>46640</v>
      </c>
      <c r="O36" s="9">
        <v>55332</v>
      </c>
      <c r="P36" s="9">
        <v>63321</v>
      </c>
      <c r="Q36" s="9">
        <v>70066</v>
      </c>
      <c r="R36" s="9">
        <v>77984</v>
      </c>
      <c r="S36" s="9">
        <v>84432</v>
      </c>
      <c r="T36" s="2"/>
      <c r="U36" s="2"/>
      <c r="V36" s="2"/>
      <c r="W36" s="14"/>
      <c r="X36" s="14"/>
      <c r="Y36" s="14"/>
      <c r="Z36" s="14"/>
      <c r="AA36" s="14"/>
      <c r="AB36" s="14"/>
      <c r="AC36" s="14"/>
      <c r="AD36" s="14"/>
      <c r="AE36" s="14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</row>
    <row r="37" spans="1:43">
      <c r="A37" s="2" t="s">
        <v>14</v>
      </c>
      <c r="B37" s="2" t="s">
        <v>7</v>
      </c>
      <c r="C37" s="9">
        <v>19882</v>
      </c>
      <c r="D37" s="9">
        <v>23372</v>
      </c>
      <c r="E37" s="9">
        <v>28012</v>
      </c>
      <c r="F37" s="9">
        <v>46924</v>
      </c>
      <c r="G37" s="9">
        <v>55111</v>
      </c>
      <c r="H37" s="9">
        <v>69484</v>
      </c>
      <c r="I37" s="9">
        <v>72531</v>
      </c>
      <c r="J37" s="9">
        <v>85978</v>
      </c>
      <c r="K37" s="9">
        <v>89379</v>
      </c>
      <c r="L37" s="9">
        <v>85856</v>
      </c>
      <c r="M37" s="9">
        <v>111224</v>
      </c>
      <c r="N37" s="9">
        <v>100234</v>
      </c>
      <c r="O37" s="9">
        <v>106942</v>
      </c>
      <c r="P37" s="9">
        <v>111622</v>
      </c>
      <c r="Q37" s="9">
        <v>99664</v>
      </c>
      <c r="R37" s="9">
        <v>99656</v>
      </c>
      <c r="S37" s="9">
        <v>121686</v>
      </c>
      <c r="T37" s="2"/>
      <c r="U37" s="2"/>
      <c r="V37" s="2"/>
      <c r="W37" s="14"/>
      <c r="X37" s="14"/>
      <c r="Y37" s="14"/>
      <c r="Z37" s="14"/>
      <c r="AA37" s="14"/>
      <c r="AB37" s="14"/>
      <c r="AC37" s="14"/>
      <c r="AD37" s="14"/>
      <c r="AE37" s="14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</row>
    <row r="38" spans="1:43">
      <c r="A38" s="2" t="s">
        <v>15</v>
      </c>
      <c r="B38" s="2" t="s">
        <v>7</v>
      </c>
      <c r="C38" s="9">
        <v>76224</v>
      </c>
      <c r="D38" s="9">
        <v>75884</v>
      </c>
      <c r="E38" s="9">
        <v>74449</v>
      </c>
      <c r="F38" s="9">
        <v>70141</v>
      </c>
      <c r="G38" s="9">
        <v>68160</v>
      </c>
      <c r="H38" s="9">
        <v>64561</v>
      </c>
      <c r="I38" s="9">
        <v>59274</v>
      </c>
      <c r="J38" s="9">
        <v>51941</v>
      </c>
      <c r="K38" s="9">
        <v>42829</v>
      </c>
      <c r="L38" s="9">
        <v>33942</v>
      </c>
      <c r="M38" s="9">
        <v>28030</v>
      </c>
      <c r="N38" s="9">
        <v>33656</v>
      </c>
      <c r="O38" s="9">
        <v>42924</v>
      </c>
      <c r="P38" s="9">
        <v>49083</v>
      </c>
      <c r="Q38" s="9">
        <v>53404</v>
      </c>
      <c r="R38" s="9">
        <v>51209</v>
      </c>
      <c r="S38" s="9">
        <v>41221</v>
      </c>
      <c r="T38" s="2"/>
      <c r="U38" s="2"/>
      <c r="V38" s="2"/>
      <c r="W38" s="14"/>
      <c r="X38" s="14"/>
      <c r="Y38" s="14"/>
      <c r="Z38" s="14"/>
      <c r="AA38" s="14"/>
      <c r="AB38" s="14"/>
      <c r="AC38" s="14"/>
      <c r="AD38" s="14"/>
      <c r="AE38" s="14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</row>
    <row r="39" spans="1:43">
      <c r="A39" s="2" t="s">
        <v>16</v>
      </c>
      <c r="B39" s="2" t="s">
        <v>7</v>
      </c>
      <c r="C39" s="9">
        <v>13146</v>
      </c>
      <c r="D39" s="9">
        <v>12289</v>
      </c>
      <c r="E39" s="9">
        <v>12244</v>
      </c>
      <c r="F39" s="9">
        <v>19337</v>
      </c>
      <c r="G39" s="9">
        <v>24407</v>
      </c>
      <c r="H39" s="9">
        <v>32552</v>
      </c>
      <c r="I39" s="9">
        <v>39075</v>
      </c>
      <c r="J39" s="9">
        <v>43765</v>
      </c>
      <c r="K39" s="9">
        <v>41631</v>
      </c>
      <c r="L39" s="9">
        <v>35036</v>
      </c>
      <c r="M39" s="9">
        <v>29265</v>
      </c>
      <c r="N39" s="9">
        <v>16995</v>
      </c>
      <c r="O39" s="9">
        <v>14718</v>
      </c>
      <c r="P39" s="9">
        <v>10928</v>
      </c>
      <c r="Q39" s="9">
        <v>7129</v>
      </c>
      <c r="R39" s="9">
        <v>4029</v>
      </c>
      <c r="S39" s="9">
        <v>2843</v>
      </c>
      <c r="T39" s="2"/>
      <c r="U39" s="2"/>
      <c r="V39" s="2"/>
      <c r="W39" s="14"/>
      <c r="X39" s="14"/>
      <c r="Y39" s="14"/>
      <c r="Z39" s="14"/>
      <c r="AA39" s="14"/>
      <c r="AB39" s="14"/>
      <c r="AC39" s="14"/>
      <c r="AD39" s="14"/>
      <c r="AE39" s="14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</row>
    <row r="40" spans="1:43">
      <c r="A40" s="2" t="s">
        <v>17</v>
      </c>
      <c r="B40" s="2" t="s">
        <v>7</v>
      </c>
      <c r="C40" s="9">
        <v>20116</v>
      </c>
      <c r="D40" s="9">
        <v>19022</v>
      </c>
      <c r="E40" s="9">
        <v>19272</v>
      </c>
      <c r="F40" s="9">
        <v>16039</v>
      </c>
      <c r="G40" s="9">
        <v>22292</v>
      </c>
      <c r="H40" s="9">
        <v>33853</v>
      </c>
      <c r="I40" s="9">
        <v>43043</v>
      </c>
      <c r="J40" s="9">
        <v>60513</v>
      </c>
      <c r="K40" s="9">
        <v>79194</v>
      </c>
      <c r="L40" s="9">
        <v>93668</v>
      </c>
      <c r="M40" s="9">
        <v>115177</v>
      </c>
      <c r="N40" s="9">
        <v>127124</v>
      </c>
      <c r="O40" s="9">
        <v>120770</v>
      </c>
      <c r="P40" s="9">
        <v>119661</v>
      </c>
      <c r="Q40" s="9">
        <v>109149</v>
      </c>
      <c r="R40" s="9">
        <v>102790</v>
      </c>
      <c r="S40" s="9">
        <v>103956</v>
      </c>
      <c r="T40" s="2"/>
      <c r="U40" s="2"/>
      <c r="V40" s="2"/>
      <c r="W40" s="14"/>
      <c r="X40" s="14"/>
      <c r="Y40" s="14"/>
      <c r="Z40" s="14"/>
      <c r="AA40" s="14"/>
      <c r="AB40" s="14"/>
      <c r="AC40" s="14"/>
      <c r="AD40" s="14"/>
      <c r="AE40" s="14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</row>
    <row r="41" spans="1:43">
      <c r="A41" s="2" t="s">
        <v>18</v>
      </c>
      <c r="B41" s="2" t="s">
        <v>7</v>
      </c>
      <c r="C41" s="9">
        <v>76862</v>
      </c>
      <c r="D41" s="9">
        <v>83672</v>
      </c>
      <c r="E41" s="9">
        <v>84608</v>
      </c>
      <c r="F41" s="9">
        <v>86058</v>
      </c>
      <c r="G41" s="9">
        <v>83260</v>
      </c>
      <c r="H41" s="9">
        <v>87806</v>
      </c>
      <c r="I41" s="9">
        <v>105344</v>
      </c>
      <c r="J41" s="9">
        <v>120258</v>
      </c>
      <c r="K41" s="9">
        <v>139505</v>
      </c>
      <c r="L41" s="9">
        <v>144516</v>
      </c>
      <c r="M41" s="9">
        <v>140058</v>
      </c>
      <c r="N41" s="9">
        <v>135980</v>
      </c>
      <c r="O41" s="9">
        <v>126154</v>
      </c>
      <c r="P41" s="9">
        <v>119684</v>
      </c>
      <c r="Q41" s="9">
        <v>124624</v>
      </c>
      <c r="R41" s="9">
        <v>136771</v>
      </c>
      <c r="S41" s="9">
        <v>163268</v>
      </c>
      <c r="T41" s="2"/>
      <c r="U41" s="2"/>
      <c r="V41" s="2"/>
      <c r="W41" s="14"/>
      <c r="X41" s="14"/>
      <c r="Y41" s="14"/>
      <c r="Z41" s="14"/>
      <c r="AA41" s="14"/>
      <c r="AB41" s="14"/>
      <c r="AC41" s="14"/>
      <c r="AD41" s="14"/>
      <c r="AE41" s="14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</row>
    <row r="42" spans="1:43">
      <c r="A42" s="2" t="s">
        <v>19</v>
      </c>
      <c r="B42" s="2" t="s">
        <v>7</v>
      </c>
      <c r="C42" s="9">
        <v>49361</v>
      </c>
      <c r="D42" s="9">
        <v>52175</v>
      </c>
      <c r="E42" s="9">
        <v>50844</v>
      </c>
      <c r="F42" s="9">
        <v>49998</v>
      </c>
      <c r="G42" s="9">
        <v>51424</v>
      </c>
      <c r="H42" s="9">
        <v>62666</v>
      </c>
      <c r="I42" s="9">
        <v>75409</v>
      </c>
      <c r="J42" s="9">
        <v>89331</v>
      </c>
      <c r="K42" s="9">
        <v>103427</v>
      </c>
      <c r="L42" s="9">
        <v>106173</v>
      </c>
      <c r="M42" s="9">
        <v>103362</v>
      </c>
      <c r="N42" s="9">
        <v>98510</v>
      </c>
      <c r="O42" s="9">
        <v>96157</v>
      </c>
      <c r="P42" s="9">
        <v>100181</v>
      </c>
      <c r="Q42" s="9">
        <v>105440</v>
      </c>
      <c r="R42" s="9">
        <v>105386</v>
      </c>
      <c r="S42" s="9">
        <v>99842</v>
      </c>
      <c r="T42" s="2"/>
      <c r="U42" s="2"/>
      <c r="V42" s="2"/>
      <c r="W42" s="14"/>
      <c r="X42" s="14"/>
      <c r="Y42" s="14"/>
      <c r="Z42" s="14"/>
      <c r="AA42" s="14"/>
      <c r="AB42" s="14"/>
      <c r="AC42" s="14"/>
      <c r="AD42" s="14"/>
      <c r="AE42" s="14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</row>
    <row r="43" spans="1:43">
      <c r="A43" s="11" t="s">
        <v>87</v>
      </c>
      <c r="B43" s="11" t="s">
        <v>7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>
        <f>AVERAGE(R16:U16)</f>
        <v>50</v>
      </c>
      <c r="S43" s="9">
        <f>AVERAGE(S16:V16)</f>
        <v>37</v>
      </c>
      <c r="T43" s="11"/>
      <c r="U43" s="11"/>
      <c r="V43" s="11"/>
      <c r="W43" s="14"/>
      <c r="X43" s="14"/>
      <c r="Y43" s="14"/>
      <c r="Z43" s="14"/>
      <c r="AA43" s="14"/>
      <c r="AB43" s="14"/>
      <c r="AC43" s="14"/>
      <c r="AD43" s="14"/>
      <c r="AE43" s="14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</row>
    <row r="44" spans="1:43">
      <c r="A44" s="2" t="s">
        <v>20</v>
      </c>
      <c r="B44" s="2" t="s">
        <v>7</v>
      </c>
      <c r="C44" s="9">
        <v>7853</v>
      </c>
      <c r="D44" s="9">
        <v>8027</v>
      </c>
      <c r="E44" s="9">
        <v>8504</v>
      </c>
      <c r="F44" s="9">
        <v>9054</v>
      </c>
      <c r="G44" s="9">
        <v>9818</v>
      </c>
      <c r="H44" s="9">
        <v>11632</v>
      </c>
      <c r="I44" s="9">
        <v>12442</v>
      </c>
      <c r="J44" s="9">
        <v>12328</v>
      </c>
      <c r="K44" s="9">
        <v>12610</v>
      </c>
      <c r="L44" s="9">
        <v>11696</v>
      </c>
      <c r="M44" s="9">
        <v>11730</v>
      </c>
      <c r="N44" s="9">
        <v>11176</v>
      </c>
      <c r="O44" s="9">
        <v>9526</v>
      </c>
      <c r="P44" s="9">
        <v>7958</v>
      </c>
      <c r="Q44" s="9">
        <v>5546</v>
      </c>
      <c r="R44" s="9">
        <v>4108</v>
      </c>
      <c r="S44" s="9">
        <v>2883</v>
      </c>
      <c r="T44" s="2"/>
      <c r="U44" s="2"/>
      <c r="V44" s="2"/>
      <c r="W44" s="14"/>
      <c r="X44" s="14"/>
      <c r="Y44" s="14"/>
      <c r="Z44" s="14"/>
      <c r="AA44" s="14"/>
      <c r="AB44" s="14"/>
      <c r="AC44" s="14"/>
      <c r="AD44" s="14"/>
      <c r="AE44" s="14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</row>
    <row r="45" spans="1:43">
      <c r="A45" s="2" t="s">
        <v>21</v>
      </c>
      <c r="B45" s="2" t="s">
        <v>7</v>
      </c>
      <c r="C45" s="9">
        <v>4255</v>
      </c>
      <c r="D45" s="9">
        <v>5163</v>
      </c>
      <c r="E45" s="9">
        <v>6022</v>
      </c>
      <c r="F45" s="9">
        <v>6916</v>
      </c>
      <c r="G45" s="9">
        <v>18165</v>
      </c>
      <c r="H45" s="9">
        <v>32601</v>
      </c>
      <c r="I45" s="9">
        <v>75473</v>
      </c>
      <c r="J45" s="9">
        <v>145738</v>
      </c>
      <c r="K45" s="9">
        <v>197482</v>
      </c>
      <c r="L45" s="9">
        <v>229473</v>
      </c>
      <c r="M45" s="9">
        <v>237650</v>
      </c>
      <c r="N45" s="9">
        <v>230532</v>
      </c>
      <c r="O45" s="9">
        <v>211245</v>
      </c>
      <c r="P45" s="9">
        <v>214231</v>
      </c>
      <c r="Q45" s="9">
        <v>221522</v>
      </c>
      <c r="R45" s="9">
        <v>231039</v>
      </c>
      <c r="S45" s="9">
        <v>259543</v>
      </c>
      <c r="T45" s="2"/>
      <c r="U45" s="2"/>
      <c r="V45" s="2"/>
      <c r="W45" s="14"/>
      <c r="X45" s="14"/>
      <c r="Y45" s="14"/>
      <c r="Z45" s="14"/>
      <c r="AA45" s="14"/>
      <c r="AB45" s="14"/>
      <c r="AC45" s="14"/>
      <c r="AD45" s="14"/>
      <c r="AE45" s="14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</row>
    <row r="46" spans="1:43">
      <c r="A46" s="2"/>
      <c r="B46" s="2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2"/>
      <c r="U46" s="2"/>
      <c r="V46" s="2"/>
      <c r="W46" s="14"/>
      <c r="X46" s="14"/>
      <c r="Y46" s="14"/>
      <c r="Z46" s="14"/>
      <c r="AA46" s="14"/>
      <c r="AB46" s="14"/>
      <c r="AC46" s="14"/>
      <c r="AD46" s="14"/>
      <c r="AE46" s="14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</row>
    <row r="47" spans="1:43">
      <c r="A47" s="5" t="s">
        <v>26</v>
      </c>
      <c r="B47" s="5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2"/>
      <c r="U47" s="2"/>
      <c r="V47" s="2"/>
      <c r="W47" s="14"/>
      <c r="X47" s="14"/>
      <c r="Y47" s="14"/>
      <c r="Z47" s="14"/>
      <c r="AA47" s="14"/>
      <c r="AB47" s="14"/>
      <c r="AC47" s="14"/>
      <c r="AD47" s="14"/>
      <c r="AE47" s="14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</row>
    <row r="48" spans="1:43" ht="15">
      <c r="A48" s="6" t="s">
        <v>27</v>
      </c>
      <c r="B48" s="2" t="s">
        <v>7</v>
      </c>
      <c r="C48" s="9">
        <v>76224</v>
      </c>
      <c r="D48" s="9">
        <v>75884</v>
      </c>
      <c r="E48" s="9">
        <v>74449</v>
      </c>
      <c r="F48" s="9">
        <v>70141</v>
      </c>
      <c r="G48" s="9">
        <v>68160</v>
      </c>
      <c r="H48" s="9">
        <v>64561</v>
      </c>
      <c r="I48" s="9">
        <v>59274</v>
      </c>
      <c r="J48" s="9">
        <v>51941</v>
      </c>
      <c r="K48" s="9">
        <v>42829</v>
      </c>
      <c r="L48" s="9">
        <v>33942</v>
      </c>
      <c r="M48" s="9">
        <v>28030</v>
      </c>
      <c r="N48" s="9">
        <v>33656</v>
      </c>
      <c r="O48" s="9">
        <v>42924</v>
      </c>
      <c r="P48" s="9">
        <v>49083</v>
      </c>
      <c r="Q48" s="9">
        <v>53404</v>
      </c>
      <c r="R48" s="9">
        <v>51209</v>
      </c>
      <c r="S48" s="9">
        <v>41221</v>
      </c>
      <c r="T48" s="2"/>
      <c r="U48" s="2"/>
      <c r="V48" s="2"/>
      <c r="W48" s="14"/>
      <c r="X48" s="14"/>
      <c r="Y48" s="14"/>
      <c r="Z48" s="14"/>
      <c r="AA48" s="14"/>
      <c r="AB48" s="14"/>
      <c r="AC48" s="14"/>
      <c r="AD48" s="14"/>
      <c r="AE48" s="14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</row>
    <row r="49" spans="1:43">
      <c r="A49" s="2" t="s">
        <v>28</v>
      </c>
      <c r="B49" s="2" t="s">
        <v>7</v>
      </c>
      <c r="C49" s="9">
        <v>49361</v>
      </c>
      <c r="D49" s="9">
        <v>52175</v>
      </c>
      <c r="E49" s="9">
        <v>50844</v>
      </c>
      <c r="F49" s="9">
        <v>49998</v>
      </c>
      <c r="G49" s="9">
        <v>51424</v>
      </c>
      <c r="H49" s="9">
        <v>62666</v>
      </c>
      <c r="I49" s="9">
        <v>75409</v>
      </c>
      <c r="J49" s="9">
        <v>89331</v>
      </c>
      <c r="K49" s="9">
        <v>103427</v>
      </c>
      <c r="L49" s="9">
        <v>106173</v>
      </c>
      <c r="M49" s="9">
        <v>103362</v>
      </c>
      <c r="N49" s="9">
        <v>98510</v>
      </c>
      <c r="O49" s="9">
        <v>96157</v>
      </c>
      <c r="P49" s="9">
        <v>100181</v>
      </c>
      <c r="Q49" s="9">
        <v>105440</v>
      </c>
      <c r="R49" s="9">
        <v>105386</v>
      </c>
      <c r="S49" s="9">
        <v>99842</v>
      </c>
      <c r="T49" s="2"/>
      <c r="U49" s="2"/>
      <c r="V49" s="2"/>
      <c r="W49" s="14"/>
      <c r="X49" s="14"/>
      <c r="Y49" s="14"/>
      <c r="Z49" s="14"/>
      <c r="AA49" s="14"/>
      <c r="AB49" s="14"/>
      <c r="AC49" s="14"/>
      <c r="AD49" s="14"/>
      <c r="AE49" s="14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</row>
    <row r="50" spans="1:43" ht="15">
      <c r="A50" s="6" t="s">
        <v>29</v>
      </c>
      <c r="B50" s="2" t="s">
        <v>7</v>
      </c>
      <c r="C50" s="9">
        <v>76862</v>
      </c>
      <c r="D50" s="9">
        <v>83672</v>
      </c>
      <c r="E50" s="9">
        <v>84608</v>
      </c>
      <c r="F50" s="9">
        <v>86058</v>
      </c>
      <c r="G50" s="9">
        <v>83260</v>
      </c>
      <c r="H50" s="9">
        <v>87806</v>
      </c>
      <c r="I50" s="9">
        <v>105344</v>
      </c>
      <c r="J50" s="9">
        <v>120258</v>
      </c>
      <c r="K50" s="9">
        <v>139505</v>
      </c>
      <c r="L50" s="9">
        <v>144516</v>
      </c>
      <c r="M50" s="9">
        <v>140058</v>
      </c>
      <c r="N50" s="9">
        <v>135980</v>
      </c>
      <c r="O50" s="9">
        <v>126154</v>
      </c>
      <c r="P50" s="9">
        <v>119684</v>
      </c>
      <c r="Q50" s="9">
        <v>124624</v>
      </c>
      <c r="R50" s="9">
        <v>136771</v>
      </c>
      <c r="S50" s="9">
        <v>163268</v>
      </c>
      <c r="T50" s="2"/>
      <c r="U50" s="2"/>
      <c r="V50" s="2"/>
      <c r="W50" s="14"/>
      <c r="X50" s="14"/>
      <c r="Y50" s="14"/>
      <c r="Z50" s="14"/>
      <c r="AA50" s="14"/>
      <c r="AB50" s="14"/>
      <c r="AC50" s="14"/>
      <c r="AD50" s="14"/>
      <c r="AE50" s="14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</row>
    <row r="51" spans="1:43" ht="15">
      <c r="A51" s="6" t="s">
        <v>30</v>
      </c>
      <c r="B51" s="2" t="s">
        <v>7</v>
      </c>
      <c r="C51" s="9">
        <v>20116</v>
      </c>
      <c r="D51" s="9">
        <v>19022</v>
      </c>
      <c r="E51" s="9">
        <v>19272</v>
      </c>
      <c r="F51" s="9">
        <v>16039</v>
      </c>
      <c r="G51" s="9">
        <v>22292</v>
      </c>
      <c r="H51" s="9">
        <v>33853</v>
      </c>
      <c r="I51" s="9">
        <v>43043</v>
      </c>
      <c r="J51" s="9">
        <v>60513</v>
      </c>
      <c r="K51" s="9">
        <v>79194</v>
      </c>
      <c r="L51" s="9">
        <v>93668</v>
      </c>
      <c r="M51" s="9">
        <v>115177</v>
      </c>
      <c r="N51" s="9">
        <v>127124</v>
      </c>
      <c r="O51" s="9">
        <v>120770</v>
      </c>
      <c r="P51" s="9">
        <v>119661</v>
      </c>
      <c r="Q51" s="9">
        <v>109149</v>
      </c>
      <c r="R51" s="9">
        <v>102790</v>
      </c>
      <c r="S51" s="9">
        <v>103956</v>
      </c>
      <c r="T51" s="2"/>
      <c r="U51" s="2"/>
      <c r="V51" s="2"/>
      <c r="W51" s="14"/>
      <c r="X51" s="14"/>
      <c r="Y51" s="14"/>
      <c r="Z51" s="14"/>
      <c r="AA51" s="14"/>
      <c r="AB51" s="14"/>
      <c r="AC51" s="14"/>
      <c r="AD51" s="14"/>
      <c r="AE51" s="14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</row>
    <row r="52" spans="1:43" ht="15">
      <c r="A52" s="6" t="s">
        <v>31</v>
      </c>
      <c r="B52" s="2" t="s">
        <v>7</v>
      </c>
      <c r="C52" s="9">
        <v>13146</v>
      </c>
      <c r="D52" s="9">
        <v>12289</v>
      </c>
      <c r="E52" s="9">
        <v>12244</v>
      </c>
      <c r="F52" s="9">
        <v>19337</v>
      </c>
      <c r="G52" s="9">
        <v>24407</v>
      </c>
      <c r="H52" s="9">
        <v>32552</v>
      </c>
      <c r="I52" s="9">
        <v>39075</v>
      </c>
      <c r="J52" s="9">
        <v>43765</v>
      </c>
      <c r="K52" s="9">
        <v>41631</v>
      </c>
      <c r="L52" s="9">
        <v>35036</v>
      </c>
      <c r="M52" s="9">
        <v>29265</v>
      </c>
      <c r="N52" s="9">
        <v>16995</v>
      </c>
      <c r="O52" s="9">
        <v>14718</v>
      </c>
      <c r="P52" s="9">
        <v>10928</v>
      </c>
      <c r="Q52" s="9">
        <v>7129</v>
      </c>
      <c r="R52" s="9">
        <v>4029</v>
      </c>
      <c r="S52" s="9">
        <v>2843</v>
      </c>
      <c r="T52" s="2"/>
      <c r="U52" s="2"/>
      <c r="V52" s="2"/>
      <c r="W52" s="14"/>
      <c r="X52" s="14"/>
      <c r="Y52" s="14"/>
      <c r="Z52" s="14"/>
      <c r="AA52" s="14"/>
      <c r="AB52" s="14"/>
      <c r="AC52" s="14"/>
      <c r="AD52" s="14"/>
      <c r="AE52" s="14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</row>
    <row r="53" spans="1:43" ht="15">
      <c r="A53" s="6" t="s">
        <v>32</v>
      </c>
      <c r="B53" s="2" t="s">
        <v>7</v>
      </c>
      <c r="C53" s="9">
        <v>19882</v>
      </c>
      <c r="D53" s="9">
        <v>23372</v>
      </c>
      <c r="E53" s="9">
        <v>28012</v>
      </c>
      <c r="F53" s="9">
        <v>46924</v>
      </c>
      <c r="G53" s="9">
        <v>55111</v>
      </c>
      <c r="H53" s="9">
        <v>69484</v>
      </c>
      <c r="I53" s="9">
        <v>72531</v>
      </c>
      <c r="J53" s="9">
        <v>85978</v>
      </c>
      <c r="K53" s="9">
        <v>89379</v>
      </c>
      <c r="L53" s="9">
        <v>85856</v>
      </c>
      <c r="M53" s="9">
        <v>111224</v>
      </c>
      <c r="N53" s="9">
        <v>100234</v>
      </c>
      <c r="O53" s="9">
        <v>106942</v>
      </c>
      <c r="P53" s="9">
        <v>111622</v>
      </c>
      <c r="Q53" s="9">
        <v>99664</v>
      </c>
      <c r="R53" s="9">
        <v>99656</v>
      </c>
      <c r="S53" s="9">
        <v>121686</v>
      </c>
      <c r="T53" s="2"/>
      <c r="U53" s="2"/>
      <c r="V53" s="2"/>
      <c r="W53" s="14"/>
      <c r="X53" s="14"/>
      <c r="Y53" s="14"/>
      <c r="Z53" s="14"/>
      <c r="AA53" s="14"/>
      <c r="AB53" s="14"/>
      <c r="AC53" s="14"/>
      <c r="AD53" s="14"/>
      <c r="AE53" s="14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</row>
    <row r="54" spans="1:43" ht="15">
      <c r="A54" s="6" t="s">
        <v>13</v>
      </c>
      <c r="B54" s="2" t="s">
        <v>7</v>
      </c>
      <c r="C54" s="9">
        <v>1936</v>
      </c>
      <c r="D54" s="9">
        <v>2951</v>
      </c>
      <c r="E54" s="9">
        <v>4018</v>
      </c>
      <c r="F54" s="9">
        <v>5227</v>
      </c>
      <c r="G54" s="9">
        <v>6746</v>
      </c>
      <c r="H54" s="9">
        <v>9379</v>
      </c>
      <c r="I54" s="9">
        <v>12868</v>
      </c>
      <c r="J54" s="9">
        <v>17307</v>
      </c>
      <c r="K54" s="9">
        <v>23491</v>
      </c>
      <c r="L54" s="9">
        <v>30167</v>
      </c>
      <c r="M54" s="9">
        <v>38061</v>
      </c>
      <c r="N54" s="9">
        <v>46640</v>
      </c>
      <c r="O54" s="9">
        <v>55332</v>
      </c>
      <c r="P54" s="9">
        <v>63321</v>
      </c>
      <c r="Q54" s="9">
        <v>70066</v>
      </c>
      <c r="R54" s="9">
        <v>77984</v>
      </c>
      <c r="S54" s="9">
        <v>84432</v>
      </c>
      <c r="T54" s="2"/>
      <c r="U54" s="2"/>
      <c r="V54" s="2"/>
      <c r="W54" s="14"/>
      <c r="X54" s="14"/>
      <c r="Y54" s="14"/>
      <c r="Z54" s="14"/>
      <c r="AA54" s="14"/>
      <c r="AB54" s="14"/>
      <c r="AC54" s="14"/>
      <c r="AD54" s="14"/>
      <c r="AE54" s="14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</row>
    <row r="55" spans="1:43" ht="15">
      <c r="A55" s="6" t="s">
        <v>23</v>
      </c>
      <c r="B55" s="2" t="s">
        <v>7</v>
      </c>
      <c r="C55" s="9">
        <v>40747</v>
      </c>
      <c r="D55" s="9">
        <v>40798</v>
      </c>
      <c r="E55" s="9">
        <v>41014</v>
      </c>
      <c r="F55" s="9">
        <v>43088</v>
      </c>
      <c r="G55" s="9">
        <v>45270</v>
      </c>
      <c r="H55" s="9">
        <v>50129</v>
      </c>
      <c r="I55" s="9">
        <v>53971</v>
      </c>
      <c r="J55" s="9">
        <v>54373</v>
      </c>
      <c r="K55" s="9">
        <v>55536</v>
      </c>
      <c r="L55" s="9">
        <v>55067</v>
      </c>
      <c r="M55" s="9">
        <v>58165</v>
      </c>
      <c r="N55" s="9">
        <v>60649</v>
      </c>
      <c r="O55" s="9">
        <v>61782</v>
      </c>
      <c r="P55" s="9">
        <v>61000</v>
      </c>
      <c r="Q55" s="9">
        <v>54192</v>
      </c>
      <c r="R55" s="9">
        <v>49458</v>
      </c>
      <c r="S55" s="9">
        <v>44806</v>
      </c>
      <c r="T55" s="2"/>
      <c r="U55" s="2"/>
      <c r="V55" s="2"/>
      <c r="W55" s="14"/>
      <c r="X55" s="14"/>
      <c r="Y55" s="14"/>
      <c r="Z55" s="14"/>
      <c r="AA55" s="14"/>
      <c r="AB55" s="14"/>
      <c r="AC55" s="14"/>
      <c r="AD55" s="14"/>
      <c r="AE55" s="14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</row>
    <row r="56" spans="1:43" ht="15">
      <c r="A56" s="6" t="s">
        <v>24</v>
      </c>
      <c r="B56" s="2" t="s">
        <v>7</v>
      </c>
      <c r="C56" s="9">
        <v>3679</v>
      </c>
      <c r="D56" s="9">
        <v>4218</v>
      </c>
      <c r="E56" s="9">
        <v>4506</v>
      </c>
      <c r="F56" s="9">
        <v>4160</v>
      </c>
      <c r="G56" s="9">
        <v>3711</v>
      </c>
      <c r="H56" s="9">
        <v>3680</v>
      </c>
      <c r="I56" s="9">
        <v>3906</v>
      </c>
      <c r="J56" s="9">
        <v>8749</v>
      </c>
      <c r="K56" s="9">
        <v>24517</v>
      </c>
      <c r="L56" s="9">
        <v>33883</v>
      </c>
      <c r="M56" s="9">
        <v>42046</v>
      </c>
      <c r="N56" s="9">
        <v>46278</v>
      </c>
      <c r="O56" s="9">
        <v>56780</v>
      </c>
      <c r="P56" s="9">
        <v>71686</v>
      </c>
      <c r="Q56" s="9">
        <v>99067</v>
      </c>
      <c r="R56" s="9">
        <v>124892</v>
      </c>
      <c r="S56" s="9">
        <v>146698</v>
      </c>
      <c r="T56" s="2"/>
      <c r="U56" s="2"/>
      <c r="V56" s="2"/>
      <c r="W56" s="14"/>
      <c r="X56" s="14"/>
      <c r="Y56" s="14"/>
      <c r="Z56" s="14"/>
      <c r="AA56" s="14"/>
      <c r="AB56" s="14"/>
      <c r="AC56" s="14"/>
      <c r="AD56" s="14"/>
      <c r="AE56" s="14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</row>
    <row r="57" spans="1:43" ht="15">
      <c r="A57" s="6" t="s">
        <v>8</v>
      </c>
      <c r="B57" s="2" t="s">
        <v>7</v>
      </c>
      <c r="C57" s="9">
        <v>21067</v>
      </c>
      <c r="D57" s="9">
        <v>26837</v>
      </c>
      <c r="E57" s="9">
        <v>31928</v>
      </c>
      <c r="F57" s="9">
        <v>34835</v>
      </c>
      <c r="G57" s="9">
        <v>37287</v>
      </c>
      <c r="H57" s="9">
        <v>40275</v>
      </c>
      <c r="I57" s="9">
        <v>60563</v>
      </c>
      <c r="J57" s="9">
        <v>83896</v>
      </c>
      <c r="K57" s="9">
        <v>140550</v>
      </c>
      <c r="L57" s="9">
        <v>172228</v>
      </c>
      <c r="M57" s="9">
        <v>187872</v>
      </c>
      <c r="N57" s="9">
        <v>194801</v>
      </c>
      <c r="O57" s="9">
        <v>181332</v>
      </c>
      <c r="P57" s="9">
        <v>186942</v>
      </c>
      <c r="Q57" s="9">
        <v>212524</v>
      </c>
      <c r="R57" s="9">
        <v>264858</v>
      </c>
      <c r="S57" s="9">
        <v>302327</v>
      </c>
      <c r="T57" s="2"/>
      <c r="U57" s="2"/>
      <c r="V57" s="2"/>
      <c r="W57" s="14"/>
      <c r="X57" s="14"/>
      <c r="Y57" s="14"/>
      <c r="Z57" s="14"/>
      <c r="AA57" s="14"/>
      <c r="AB57" s="14"/>
      <c r="AC57" s="14"/>
      <c r="AD57" s="14"/>
      <c r="AE57" s="14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</row>
    <row r="58" spans="1:43" ht="15">
      <c r="A58" s="6" t="s">
        <v>21</v>
      </c>
      <c r="B58" s="2" t="s">
        <v>7</v>
      </c>
      <c r="C58" s="9">
        <v>4255</v>
      </c>
      <c r="D58" s="9">
        <v>5163</v>
      </c>
      <c r="E58" s="9">
        <v>6022</v>
      </c>
      <c r="F58" s="9">
        <v>6916</v>
      </c>
      <c r="G58" s="9">
        <v>18165</v>
      </c>
      <c r="H58" s="9">
        <v>32601</v>
      </c>
      <c r="I58" s="9">
        <v>75473</v>
      </c>
      <c r="J58" s="9">
        <v>145738</v>
      </c>
      <c r="K58" s="9">
        <v>197482</v>
      </c>
      <c r="L58" s="9">
        <v>229473</v>
      </c>
      <c r="M58" s="9">
        <v>237650</v>
      </c>
      <c r="N58" s="9">
        <v>230532</v>
      </c>
      <c r="O58" s="9">
        <v>211245</v>
      </c>
      <c r="P58" s="9">
        <v>214231</v>
      </c>
      <c r="Q58" s="9">
        <v>221522</v>
      </c>
      <c r="R58" s="9">
        <v>231039</v>
      </c>
      <c r="S58" s="9">
        <v>259543</v>
      </c>
      <c r="T58" s="2"/>
      <c r="U58" s="2"/>
      <c r="V58" s="2"/>
      <c r="W58" s="14"/>
      <c r="X58" s="14"/>
      <c r="Y58" s="14"/>
      <c r="Z58" s="14"/>
      <c r="AA58" s="14"/>
      <c r="AB58" s="14"/>
      <c r="AC58" s="14"/>
      <c r="AD58" s="14"/>
      <c r="AE58" s="14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</row>
    <row r="59" spans="1:43" ht="30">
      <c r="A59" s="6" t="s">
        <v>74</v>
      </c>
      <c r="B59" s="2" t="s">
        <v>7</v>
      </c>
      <c r="C59" s="9">
        <f t="shared" ref="C59:S59" si="7">AVERAGE(C23:F23)</f>
        <v>754.5</v>
      </c>
      <c r="D59" s="9">
        <f t="shared" si="7"/>
        <v>983.75</v>
      </c>
      <c r="E59" s="9">
        <f t="shared" si="7"/>
        <v>1285.25</v>
      </c>
      <c r="F59" s="9">
        <f t="shared" si="7"/>
        <v>980.25</v>
      </c>
      <c r="G59" s="9">
        <f t="shared" si="7"/>
        <v>955.75</v>
      </c>
      <c r="H59" s="9">
        <f t="shared" si="7"/>
        <v>1651</v>
      </c>
      <c r="I59" s="9">
        <f t="shared" si="7"/>
        <v>2050.75</v>
      </c>
      <c r="J59" s="9">
        <f t="shared" si="7"/>
        <v>2221.5</v>
      </c>
      <c r="K59" s="9">
        <f t="shared" si="7"/>
        <v>2322</v>
      </c>
      <c r="L59" s="9">
        <f t="shared" si="7"/>
        <v>1655.75</v>
      </c>
      <c r="M59" s="9">
        <f t="shared" si="7"/>
        <v>2305.5</v>
      </c>
      <c r="N59" s="9">
        <f t="shared" si="7"/>
        <v>5110.25</v>
      </c>
      <c r="O59" s="9">
        <f t="shared" si="7"/>
        <v>4997.5</v>
      </c>
      <c r="P59" s="9">
        <f t="shared" si="7"/>
        <v>5761.5</v>
      </c>
      <c r="Q59" s="9">
        <f t="shared" si="7"/>
        <v>4722.75</v>
      </c>
      <c r="R59" s="9">
        <f t="shared" si="7"/>
        <v>2806.25</v>
      </c>
      <c r="S59" s="9">
        <f t="shared" si="7"/>
        <v>3221</v>
      </c>
      <c r="T59" s="2"/>
      <c r="U59" s="2"/>
      <c r="V59" s="2"/>
      <c r="W59" s="14"/>
      <c r="X59" s="14"/>
      <c r="Y59" s="14"/>
      <c r="Z59" s="14"/>
      <c r="AA59" s="14"/>
      <c r="AB59" s="14"/>
      <c r="AC59" s="14"/>
      <c r="AD59" s="14"/>
      <c r="AE59" s="14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</row>
    <row r="60" spans="1:43" ht="15">
      <c r="A60" s="6"/>
      <c r="B60" s="6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14"/>
      <c r="X60" s="14"/>
      <c r="Y60" s="14"/>
      <c r="Z60" s="14"/>
      <c r="AA60" s="14"/>
      <c r="AB60" s="14"/>
      <c r="AC60" s="14"/>
      <c r="AD60" s="14"/>
      <c r="AE60" s="14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</row>
    <row r="61" spans="1:43" ht="3" customHeight="1"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</row>
    <row r="62" spans="1:43" ht="18">
      <c r="A62" s="4" t="s">
        <v>33</v>
      </c>
      <c r="B62" s="3"/>
      <c r="C62" s="69">
        <v>2011</v>
      </c>
      <c r="D62" s="70"/>
      <c r="E62" s="70"/>
      <c r="F62" s="71"/>
      <c r="G62" s="69">
        <v>2012</v>
      </c>
      <c r="H62" s="70"/>
      <c r="I62" s="70"/>
      <c r="J62" s="71"/>
      <c r="K62" s="69">
        <v>2013</v>
      </c>
      <c r="L62" s="70"/>
      <c r="M62" s="70"/>
      <c r="N62" s="71"/>
      <c r="O62" s="69">
        <v>2014</v>
      </c>
      <c r="P62" s="70"/>
      <c r="Q62" s="70"/>
      <c r="R62" s="71"/>
      <c r="S62" s="69">
        <v>2015</v>
      </c>
      <c r="T62" s="70"/>
      <c r="U62" s="70"/>
      <c r="V62" s="71"/>
      <c r="W62" s="13"/>
      <c r="X62" s="13"/>
      <c r="Y62" s="13"/>
      <c r="Z62" s="13"/>
      <c r="AA62" s="13"/>
      <c r="AB62" s="13"/>
      <c r="AC62" s="13"/>
      <c r="AD62" s="13"/>
      <c r="AE62" s="13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</row>
    <row r="63" spans="1:43">
      <c r="A63" s="2"/>
      <c r="B63" s="2" t="s">
        <v>1</v>
      </c>
      <c r="C63" s="5" t="s">
        <v>75</v>
      </c>
      <c r="D63" s="5" t="s">
        <v>3</v>
      </c>
      <c r="E63" s="5" t="s">
        <v>4</v>
      </c>
      <c r="F63" s="5" t="s">
        <v>5</v>
      </c>
      <c r="G63" s="5" t="s">
        <v>76</v>
      </c>
      <c r="H63" s="5" t="s">
        <v>3</v>
      </c>
      <c r="I63" s="5" t="s">
        <v>4</v>
      </c>
      <c r="J63" s="5" t="s">
        <v>5</v>
      </c>
      <c r="K63" s="5" t="s">
        <v>77</v>
      </c>
      <c r="L63" s="5" t="s">
        <v>3</v>
      </c>
      <c r="M63" s="5" t="s">
        <v>4</v>
      </c>
      <c r="N63" s="5" t="s">
        <v>5</v>
      </c>
      <c r="O63" s="5" t="s">
        <v>78</v>
      </c>
      <c r="P63" s="5" t="s">
        <v>3</v>
      </c>
      <c r="Q63" s="5" t="s">
        <v>4</v>
      </c>
      <c r="R63" s="5" t="s">
        <v>5</v>
      </c>
      <c r="S63" s="5" t="s">
        <v>79</v>
      </c>
      <c r="T63" s="5" t="s">
        <v>3</v>
      </c>
      <c r="U63" s="5" t="s">
        <v>4</v>
      </c>
      <c r="V63" s="5" t="s">
        <v>5</v>
      </c>
      <c r="W63" s="5"/>
      <c r="X63" s="5"/>
      <c r="Y63" s="5"/>
      <c r="Z63" s="5"/>
      <c r="AA63" s="5"/>
      <c r="AB63" s="5"/>
      <c r="AC63" s="5"/>
      <c r="AD63" s="5"/>
      <c r="AE63" s="5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</row>
    <row r="64" spans="1:43">
      <c r="A64" s="2" t="s">
        <v>6</v>
      </c>
      <c r="B64" s="2" t="s">
        <v>7</v>
      </c>
      <c r="C64" s="9"/>
      <c r="D64" s="9"/>
      <c r="E64" s="9"/>
      <c r="F64" s="9"/>
      <c r="G64" s="9"/>
      <c r="H64" s="9"/>
      <c r="I64" s="9"/>
      <c r="J64" s="9"/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v>0</v>
      </c>
      <c r="Q64" s="9">
        <v>0</v>
      </c>
      <c r="R64" s="9">
        <v>0</v>
      </c>
      <c r="S64" s="9">
        <v>0</v>
      </c>
      <c r="T64" s="9">
        <v>0</v>
      </c>
      <c r="U64" s="9">
        <v>0</v>
      </c>
      <c r="V64" s="9">
        <v>0</v>
      </c>
      <c r="W64" s="9"/>
      <c r="X64" s="9"/>
      <c r="Y64" s="9"/>
      <c r="Z64" s="9"/>
      <c r="AA64" s="9"/>
      <c r="AB64" s="9"/>
      <c r="AC64" s="9"/>
      <c r="AD64" s="9"/>
      <c r="AE64" s="9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</row>
    <row r="65" spans="1:43">
      <c r="A65" s="2" t="s">
        <v>8</v>
      </c>
      <c r="B65" s="2" t="s">
        <v>7</v>
      </c>
      <c r="C65" s="9">
        <v>0</v>
      </c>
      <c r="D65" s="9">
        <v>271</v>
      </c>
      <c r="E65" s="9">
        <v>359</v>
      </c>
      <c r="F65" s="9">
        <v>276</v>
      </c>
      <c r="G65" s="9">
        <v>924</v>
      </c>
      <c r="H65" s="9">
        <v>24</v>
      </c>
      <c r="I65" s="9">
        <v>1</v>
      </c>
      <c r="J65" s="9">
        <v>96</v>
      </c>
      <c r="K65" s="9">
        <v>439</v>
      </c>
      <c r="L65" s="9">
        <v>970</v>
      </c>
      <c r="M65" s="9">
        <v>7238</v>
      </c>
      <c r="N65" s="9">
        <v>13146</v>
      </c>
      <c r="O65" s="9">
        <v>10098</v>
      </c>
      <c r="P65" s="9">
        <v>25820</v>
      </c>
      <c r="Q65" s="9">
        <v>11558</v>
      </c>
      <c r="R65" s="9">
        <v>6288</v>
      </c>
      <c r="S65" s="9">
        <v>18052</v>
      </c>
      <c r="T65" s="9">
        <v>17806</v>
      </c>
      <c r="U65" s="9">
        <v>20768</v>
      </c>
      <c r="V65" s="9">
        <v>24665</v>
      </c>
      <c r="W65" s="9"/>
      <c r="X65" s="9"/>
      <c r="Y65" s="9"/>
      <c r="Z65" s="9"/>
      <c r="AA65" s="9"/>
      <c r="AB65" s="9"/>
      <c r="AC65" s="9"/>
      <c r="AD65" s="9"/>
      <c r="AE65" s="9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</row>
    <row r="66" spans="1:43">
      <c r="A66" s="2" t="s">
        <v>9</v>
      </c>
      <c r="B66" s="2" t="s">
        <v>7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  <c r="Q66" s="9">
        <v>0</v>
      </c>
      <c r="R66" s="9">
        <v>0</v>
      </c>
      <c r="S66" s="9">
        <v>0</v>
      </c>
      <c r="T66" s="9">
        <v>0</v>
      </c>
      <c r="U66" s="9">
        <v>0</v>
      </c>
      <c r="V66" s="9">
        <v>0</v>
      </c>
      <c r="W66" s="9"/>
      <c r="X66" s="9"/>
      <c r="Y66" s="9"/>
      <c r="Z66" s="9"/>
      <c r="AA66" s="9"/>
      <c r="AB66" s="9"/>
      <c r="AC66" s="9"/>
      <c r="AD66" s="9"/>
      <c r="AE66" s="9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</row>
    <row r="67" spans="1:43">
      <c r="A67" s="2" t="s">
        <v>10</v>
      </c>
      <c r="B67" s="2" t="s">
        <v>7</v>
      </c>
      <c r="C67" s="9">
        <v>93183</v>
      </c>
      <c r="D67" s="9">
        <v>97890</v>
      </c>
      <c r="E67" s="9">
        <v>99366</v>
      </c>
      <c r="F67" s="9">
        <v>98459</v>
      </c>
      <c r="G67" s="9">
        <v>186396</v>
      </c>
      <c r="H67" s="9">
        <v>189485</v>
      </c>
      <c r="I67" s="9">
        <v>191672</v>
      </c>
      <c r="J67" s="9">
        <v>200172</v>
      </c>
      <c r="K67" s="9">
        <v>430783</v>
      </c>
      <c r="L67" s="9">
        <v>473215</v>
      </c>
      <c r="M67" s="9">
        <v>481868</v>
      </c>
      <c r="N67" s="9">
        <v>483276</v>
      </c>
      <c r="O67" s="9">
        <v>452096</v>
      </c>
      <c r="P67" s="9">
        <v>476788</v>
      </c>
      <c r="Q67" s="9">
        <v>488431</v>
      </c>
      <c r="R67" s="9">
        <v>495803</v>
      </c>
      <c r="S67" s="9">
        <v>461438</v>
      </c>
      <c r="T67" s="9">
        <v>496442</v>
      </c>
      <c r="U67" s="9">
        <v>510605</v>
      </c>
      <c r="V67" s="9">
        <v>481017</v>
      </c>
      <c r="W67" s="9"/>
      <c r="X67" s="9"/>
      <c r="Y67" s="9"/>
      <c r="Z67" s="9"/>
      <c r="AA67" s="9"/>
      <c r="AB67" s="9"/>
      <c r="AC67" s="9"/>
      <c r="AD67" s="9"/>
      <c r="AE67" s="9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</row>
    <row r="68" spans="1:43">
      <c r="A68" s="2" t="s">
        <v>11</v>
      </c>
      <c r="B68" s="2" t="s">
        <v>7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  <c r="P68" s="9">
        <v>0</v>
      </c>
      <c r="Q68" s="9">
        <v>0</v>
      </c>
      <c r="R68" s="9">
        <v>0</v>
      </c>
      <c r="S68" s="9">
        <v>0</v>
      </c>
      <c r="T68" s="9">
        <v>0</v>
      </c>
      <c r="U68" s="9">
        <v>0</v>
      </c>
      <c r="V68" s="9">
        <v>0</v>
      </c>
      <c r="W68" s="9"/>
      <c r="X68" s="9"/>
      <c r="Y68" s="9"/>
      <c r="Z68" s="9"/>
      <c r="AA68" s="9"/>
      <c r="AB68" s="9"/>
      <c r="AC68" s="9"/>
      <c r="AD68" s="9"/>
      <c r="AE68" s="9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</row>
    <row r="69" spans="1:43">
      <c r="A69" s="2" t="s">
        <v>12</v>
      </c>
      <c r="B69" s="2" t="s">
        <v>7</v>
      </c>
      <c r="C69" s="9">
        <v>25365</v>
      </c>
      <c r="D69" s="9">
        <v>29642</v>
      </c>
      <c r="E69" s="9">
        <v>29970</v>
      </c>
      <c r="F69" s="9">
        <v>28083</v>
      </c>
      <c r="G69" s="9">
        <v>50027</v>
      </c>
      <c r="H69" s="9">
        <v>57520</v>
      </c>
      <c r="I69" s="9">
        <v>62252</v>
      </c>
      <c r="J69" s="9">
        <v>59089</v>
      </c>
      <c r="K69" s="9">
        <v>105299</v>
      </c>
      <c r="L69" s="9">
        <v>120369</v>
      </c>
      <c r="M69" s="9">
        <v>116735</v>
      </c>
      <c r="N69" s="9">
        <v>109405</v>
      </c>
      <c r="O69" s="9">
        <v>102281</v>
      </c>
      <c r="P69" s="9">
        <v>114815</v>
      </c>
      <c r="Q69" s="9">
        <v>128608</v>
      </c>
      <c r="R69" s="9">
        <v>124434</v>
      </c>
      <c r="S69" s="9">
        <v>110142</v>
      </c>
      <c r="T69" s="9">
        <v>120816</v>
      </c>
      <c r="U69" s="9">
        <v>126336</v>
      </c>
      <c r="V69" s="9">
        <v>103802</v>
      </c>
      <c r="W69" s="9"/>
      <c r="X69" s="9"/>
      <c r="Y69" s="9"/>
      <c r="Z69" s="9"/>
      <c r="AA69" s="9"/>
      <c r="AB69" s="9"/>
      <c r="AC69" s="9"/>
      <c r="AD69" s="9"/>
      <c r="AE69" s="9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</row>
    <row r="70" spans="1:43">
      <c r="A70" s="2" t="s">
        <v>13</v>
      </c>
      <c r="B70" s="2" t="s">
        <v>7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9">
        <v>0</v>
      </c>
      <c r="Q70" s="9">
        <v>0</v>
      </c>
      <c r="R70" s="9">
        <v>0</v>
      </c>
      <c r="S70" s="9">
        <v>0</v>
      </c>
      <c r="T70" s="9">
        <v>0</v>
      </c>
      <c r="U70" s="9">
        <v>0</v>
      </c>
      <c r="V70" s="9">
        <v>0</v>
      </c>
      <c r="W70" s="9"/>
      <c r="X70" s="9"/>
      <c r="Y70" s="9"/>
      <c r="Z70" s="9"/>
      <c r="AA70" s="9"/>
      <c r="AB70" s="9"/>
      <c r="AC70" s="9"/>
      <c r="AD70" s="9"/>
      <c r="AE70" s="9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</row>
    <row r="71" spans="1:43">
      <c r="A71" s="2" t="s">
        <v>14</v>
      </c>
      <c r="B71" s="2" t="s">
        <v>7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467</v>
      </c>
      <c r="M71" s="9">
        <v>0</v>
      </c>
      <c r="N71" s="9">
        <v>8853</v>
      </c>
      <c r="O71" s="9">
        <v>1064</v>
      </c>
      <c r="P71" s="9">
        <v>114</v>
      </c>
      <c r="Q71" s="9">
        <v>366</v>
      </c>
      <c r="R71" s="9">
        <v>51</v>
      </c>
      <c r="S71" s="9">
        <v>643</v>
      </c>
      <c r="T71" s="9">
        <v>64</v>
      </c>
      <c r="U71" s="9">
        <v>313</v>
      </c>
      <c r="V71" s="9">
        <v>16008</v>
      </c>
      <c r="W71" s="9"/>
      <c r="X71" s="9"/>
      <c r="Y71" s="9"/>
      <c r="Z71" s="9"/>
      <c r="AA71" s="9"/>
      <c r="AB71" s="9"/>
      <c r="AC71" s="9"/>
      <c r="AD71" s="9"/>
      <c r="AE71" s="9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</row>
    <row r="72" spans="1:43">
      <c r="A72" s="2" t="s">
        <v>15</v>
      </c>
      <c r="B72" s="2" t="s">
        <v>7</v>
      </c>
      <c r="C72" s="9">
        <v>10910</v>
      </c>
      <c r="D72" s="9">
        <v>3737</v>
      </c>
      <c r="E72" s="9">
        <v>7414</v>
      </c>
      <c r="F72" s="9">
        <v>8013</v>
      </c>
      <c r="G72" s="9">
        <v>1910</v>
      </c>
      <c r="H72" s="9">
        <v>1930</v>
      </c>
      <c r="I72" s="9">
        <v>3676</v>
      </c>
      <c r="J72" s="9">
        <v>1374</v>
      </c>
      <c r="K72" s="9">
        <v>1096</v>
      </c>
      <c r="L72" s="9">
        <v>12369</v>
      </c>
      <c r="M72" s="9">
        <v>15040</v>
      </c>
      <c r="N72" s="9">
        <v>2913</v>
      </c>
      <c r="O72" s="9">
        <v>3243</v>
      </c>
      <c r="P72" s="9">
        <v>6718</v>
      </c>
      <c r="Q72" s="9">
        <v>1998</v>
      </c>
      <c r="R72" s="9">
        <v>1458</v>
      </c>
      <c r="S72" s="9">
        <v>3266</v>
      </c>
      <c r="T72" s="9">
        <v>5367</v>
      </c>
      <c r="U72" s="9">
        <v>10757</v>
      </c>
      <c r="V72" s="9">
        <v>7298</v>
      </c>
      <c r="W72" s="9"/>
      <c r="X72" s="9"/>
      <c r="Y72" s="9"/>
      <c r="Z72" s="9"/>
      <c r="AA72" s="9"/>
      <c r="AB72" s="9"/>
      <c r="AC72" s="9"/>
      <c r="AD72" s="9"/>
      <c r="AE72" s="9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</row>
    <row r="73" spans="1:43">
      <c r="A73" s="2" t="s">
        <v>16</v>
      </c>
      <c r="B73" s="2" t="s">
        <v>7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646</v>
      </c>
      <c r="M73" s="9">
        <v>0</v>
      </c>
      <c r="N73" s="9">
        <v>0</v>
      </c>
      <c r="O73" s="9">
        <v>0</v>
      </c>
      <c r="P73" s="9">
        <v>0</v>
      </c>
      <c r="Q73" s="9">
        <v>0</v>
      </c>
      <c r="R73" s="9">
        <v>0</v>
      </c>
      <c r="S73" s="9">
        <v>0</v>
      </c>
      <c r="T73" s="9">
        <v>0</v>
      </c>
      <c r="U73" s="9">
        <v>0</v>
      </c>
      <c r="V73" s="9">
        <v>0</v>
      </c>
      <c r="W73" s="9"/>
      <c r="X73" s="9"/>
      <c r="Y73" s="9"/>
      <c r="Z73" s="9"/>
      <c r="AA73" s="9"/>
      <c r="AB73" s="9"/>
      <c r="AC73" s="9"/>
      <c r="AD73" s="9"/>
      <c r="AE73" s="9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</row>
    <row r="74" spans="1:43">
      <c r="A74" s="2" t="s">
        <v>17</v>
      </c>
      <c r="B74" s="2" t="s">
        <v>7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3688</v>
      </c>
      <c r="K74" s="9">
        <v>0</v>
      </c>
      <c r="L74" s="9">
        <v>4620</v>
      </c>
      <c r="M74" s="9">
        <v>0</v>
      </c>
      <c r="N74" s="9">
        <v>82</v>
      </c>
      <c r="O74" s="9">
        <v>5870</v>
      </c>
      <c r="P74" s="9">
        <v>5965</v>
      </c>
      <c r="Q74" s="9">
        <v>7173</v>
      </c>
      <c r="R74" s="9">
        <v>3258</v>
      </c>
      <c r="S74" s="9">
        <v>3702</v>
      </c>
      <c r="T74" s="9">
        <v>4696</v>
      </c>
      <c r="U74" s="9">
        <v>5673</v>
      </c>
      <c r="V74" s="9">
        <v>786</v>
      </c>
      <c r="W74" s="9"/>
      <c r="X74" s="9"/>
      <c r="Y74" s="9"/>
      <c r="Z74" s="9"/>
      <c r="AA74" s="9"/>
      <c r="AB74" s="9"/>
      <c r="AC74" s="9"/>
      <c r="AD74" s="9"/>
      <c r="AE74" s="9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</row>
    <row r="75" spans="1:43">
      <c r="A75" s="2" t="s">
        <v>18</v>
      </c>
      <c r="B75" s="2" t="s">
        <v>7</v>
      </c>
      <c r="C75" s="9">
        <v>0</v>
      </c>
      <c r="D75" s="9">
        <v>1814</v>
      </c>
      <c r="E75" s="9">
        <v>494</v>
      </c>
      <c r="F75" s="9">
        <v>0</v>
      </c>
      <c r="G75" s="9">
        <v>811</v>
      </c>
      <c r="H75" s="9">
        <v>139</v>
      </c>
      <c r="I75" s="9">
        <v>10</v>
      </c>
      <c r="J75" s="9">
        <v>941</v>
      </c>
      <c r="K75" s="9">
        <v>5859</v>
      </c>
      <c r="L75" s="9">
        <v>8507</v>
      </c>
      <c r="M75" s="9">
        <v>4001</v>
      </c>
      <c r="N75" s="9">
        <v>14106</v>
      </c>
      <c r="O75" s="9">
        <v>14031</v>
      </c>
      <c r="P75" s="9">
        <v>12924</v>
      </c>
      <c r="Q75" s="9">
        <v>5883</v>
      </c>
      <c r="R75" s="9">
        <v>4232</v>
      </c>
      <c r="S75" s="9">
        <v>3072</v>
      </c>
      <c r="T75" s="9">
        <v>2668</v>
      </c>
      <c r="U75" s="9">
        <v>13406</v>
      </c>
      <c r="V75" s="9">
        <v>17457</v>
      </c>
      <c r="W75" s="9"/>
      <c r="X75" s="9"/>
      <c r="Y75" s="9"/>
      <c r="Z75" s="9"/>
      <c r="AA75" s="9"/>
      <c r="AB75" s="9"/>
      <c r="AC75" s="9"/>
      <c r="AD75" s="9"/>
      <c r="AE75" s="9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</row>
    <row r="76" spans="1:43">
      <c r="A76" s="2" t="s">
        <v>19</v>
      </c>
      <c r="B76" s="2" t="s">
        <v>7</v>
      </c>
      <c r="C76" s="9">
        <v>0</v>
      </c>
      <c r="D76" s="9">
        <v>80</v>
      </c>
      <c r="E76" s="9">
        <v>1251</v>
      </c>
      <c r="F76" s="9">
        <v>281</v>
      </c>
      <c r="G76" s="9">
        <v>0</v>
      </c>
      <c r="H76" s="9">
        <v>0</v>
      </c>
      <c r="I76" s="9">
        <v>0</v>
      </c>
      <c r="J76" s="9">
        <v>185</v>
      </c>
      <c r="K76" s="9">
        <v>7745</v>
      </c>
      <c r="L76" s="9">
        <v>165</v>
      </c>
      <c r="M76" s="9">
        <v>4704</v>
      </c>
      <c r="N76" s="9">
        <v>9041</v>
      </c>
      <c r="O76" s="9">
        <v>2442</v>
      </c>
      <c r="P76" s="9">
        <v>3474</v>
      </c>
      <c r="Q76" s="9">
        <v>3342</v>
      </c>
      <c r="R76" s="9">
        <v>4372</v>
      </c>
      <c r="S76" s="9">
        <v>3952</v>
      </c>
      <c r="T76" s="9">
        <v>7752</v>
      </c>
      <c r="U76" s="9">
        <v>2645</v>
      </c>
      <c r="V76" s="9">
        <v>6273</v>
      </c>
      <c r="W76" s="9"/>
      <c r="X76" s="9"/>
      <c r="Y76" s="9"/>
      <c r="Z76" s="9"/>
      <c r="AA76" s="9"/>
      <c r="AB76" s="9"/>
      <c r="AC76" s="9"/>
      <c r="AD76" s="9"/>
      <c r="AE76" s="9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</row>
    <row r="77" spans="1:43">
      <c r="A77" s="11" t="s">
        <v>87</v>
      </c>
      <c r="B77" s="11" t="s">
        <v>7</v>
      </c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</row>
    <row r="78" spans="1:43">
      <c r="A78" s="2" t="s">
        <v>20</v>
      </c>
      <c r="B78" s="2" t="s">
        <v>7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  <c r="P78" s="9">
        <v>0</v>
      </c>
      <c r="Q78" s="9">
        <v>0</v>
      </c>
      <c r="R78" s="9">
        <v>0</v>
      </c>
      <c r="S78" s="9">
        <v>0</v>
      </c>
      <c r="T78" s="9">
        <v>0</v>
      </c>
      <c r="U78" s="9">
        <v>0</v>
      </c>
      <c r="V78" s="9">
        <v>0</v>
      </c>
      <c r="W78" s="9"/>
      <c r="X78" s="9"/>
      <c r="Y78" s="9"/>
      <c r="Z78" s="9"/>
      <c r="AA78" s="9"/>
      <c r="AB78" s="9"/>
      <c r="AC78" s="9"/>
      <c r="AD78" s="9"/>
      <c r="AE78" s="9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</row>
    <row r="79" spans="1:43">
      <c r="A79" s="2" t="s">
        <v>21</v>
      </c>
      <c r="B79" s="2" t="s">
        <v>7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v>48</v>
      </c>
      <c r="L79" s="9">
        <v>128</v>
      </c>
      <c r="M79" s="9">
        <v>7700</v>
      </c>
      <c r="N79" s="9">
        <v>4743</v>
      </c>
      <c r="O79" s="9">
        <v>232</v>
      </c>
      <c r="P79" s="9">
        <v>0</v>
      </c>
      <c r="Q79" s="9">
        <v>399</v>
      </c>
      <c r="R79" s="9">
        <v>162</v>
      </c>
      <c r="S79" s="9">
        <v>298</v>
      </c>
      <c r="T79" s="9">
        <v>1416</v>
      </c>
      <c r="U79" s="9">
        <v>1823</v>
      </c>
      <c r="V79" s="9">
        <v>1155</v>
      </c>
      <c r="W79" s="9"/>
      <c r="X79" s="9"/>
      <c r="Y79" s="9"/>
      <c r="Z79" s="9"/>
      <c r="AA79" s="9"/>
      <c r="AB79" s="9"/>
      <c r="AC79" s="9"/>
      <c r="AD79" s="9"/>
      <c r="AE79" s="9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</row>
    <row r="80" spans="1:43">
      <c r="A80" s="5" t="s">
        <v>22</v>
      </c>
      <c r="B80" s="2" t="s">
        <v>7</v>
      </c>
      <c r="C80" s="9">
        <v>129458</v>
      </c>
      <c r="D80" s="9">
        <v>133434</v>
      </c>
      <c r="E80" s="9">
        <v>138854</v>
      </c>
      <c r="F80" s="9">
        <v>135112</v>
      </c>
      <c r="G80" s="9">
        <v>240068</v>
      </c>
      <c r="H80" s="9">
        <v>249098</v>
      </c>
      <c r="I80" s="9">
        <v>257611</v>
      </c>
      <c r="J80" s="9">
        <v>265545</v>
      </c>
      <c r="K80" s="9">
        <v>551269</v>
      </c>
      <c r="L80" s="9">
        <v>621456</v>
      </c>
      <c r="M80" s="9">
        <v>637286</v>
      </c>
      <c r="N80" s="9">
        <v>645565</v>
      </c>
      <c r="O80" s="9">
        <v>591357</v>
      </c>
      <c r="P80" s="9">
        <v>646618</v>
      </c>
      <c r="Q80" s="9">
        <v>647758</v>
      </c>
      <c r="R80" s="9">
        <v>640058</v>
      </c>
      <c r="S80" s="9">
        <v>604565</v>
      </c>
      <c r="T80" s="9">
        <v>657027</v>
      </c>
      <c r="U80" s="9">
        <v>692326</v>
      </c>
      <c r="V80" s="9">
        <v>658461</v>
      </c>
      <c r="W80" s="9"/>
      <c r="X80" s="9"/>
      <c r="Y80" s="9"/>
      <c r="Z80" s="9"/>
      <c r="AA80" s="9"/>
      <c r="AB80" s="9"/>
      <c r="AC80" s="9"/>
      <c r="AD80" s="9"/>
      <c r="AE80" s="9"/>
      <c r="AF80" s="10">
        <f>SUM(C80:V80)</f>
        <v>9142926</v>
      </c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</row>
    <row r="81" spans="1:43">
      <c r="A81" s="5"/>
      <c r="B81" s="2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</row>
    <row r="82" spans="1:43" ht="30">
      <c r="A82" s="6" t="s">
        <v>74</v>
      </c>
      <c r="B82" s="2" t="s">
        <v>7</v>
      </c>
      <c r="C82" s="9">
        <f>C67+C69</f>
        <v>118548</v>
      </c>
      <c r="D82" s="9">
        <f t="shared" ref="D82:V82" si="8">D67+D69</f>
        <v>127532</v>
      </c>
      <c r="E82" s="9">
        <f t="shared" si="8"/>
        <v>129336</v>
      </c>
      <c r="F82" s="9">
        <f t="shared" si="8"/>
        <v>126542</v>
      </c>
      <c r="G82" s="9">
        <f t="shared" si="8"/>
        <v>236423</v>
      </c>
      <c r="H82" s="9">
        <f t="shared" si="8"/>
        <v>247005</v>
      </c>
      <c r="I82" s="9">
        <f t="shared" si="8"/>
        <v>253924</v>
      </c>
      <c r="J82" s="9">
        <f t="shared" si="8"/>
        <v>259261</v>
      </c>
      <c r="K82" s="9">
        <f t="shared" si="8"/>
        <v>536082</v>
      </c>
      <c r="L82" s="9">
        <f t="shared" si="8"/>
        <v>593584</v>
      </c>
      <c r="M82" s="9">
        <f t="shared" si="8"/>
        <v>598603</v>
      </c>
      <c r="N82" s="9">
        <f t="shared" si="8"/>
        <v>592681</v>
      </c>
      <c r="O82" s="9">
        <f t="shared" si="8"/>
        <v>554377</v>
      </c>
      <c r="P82" s="9">
        <f t="shared" si="8"/>
        <v>591603</v>
      </c>
      <c r="Q82" s="9">
        <f t="shared" si="8"/>
        <v>617039</v>
      </c>
      <c r="R82" s="9">
        <f t="shared" si="8"/>
        <v>620237</v>
      </c>
      <c r="S82" s="9">
        <f t="shared" si="8"/>
        <v>571580</v>
      </c>
      <c r="T82" s="9">
        <f t="shared" si="8"/>
        <v>617258</v>
      </c>
      <c r="U82" s="9">
        <f t="shared" si="8"/>
        <v>636941</v>
      </c>
      <c r="V82" s="9">
        <f t="shared" si="8"/>
        <v>584819</v>
      </c>
      <c r="W82" s="9"/>
      <c r="X82" s="9"/>
      <c r="Y82" s="9"/>
      <c r="Z82" s="9"/>
      <c r="AA82" s="9"/>
      <c r="AB82" s="9"/>
      <c r="AC82" s="9"/>
      <c r="AD82" s="9"/>
      <c r="AE82" s="9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</row>
    <row r="83" spans="1:43" ht="5.0999999999999996" customHeight="1"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</row>
    <row r="84" spans="1:43">
      <c r="A84" s="3" t="s">
        <v>25</v>
      </c>
      <c r="B84" s="3"/>
      <c r="C84" s="66"/>
      <c r="D84" s="67"/>
      <c r="E84" s="67"/>
      <c r="F84" s="68"/>
      <c r="G84" s="66"/>
      <c r="H84" s="67"/>
      <c r="I84" s="67"/>
      <c r="J84" s="68"/>
      <c r="K84" s="66"/>
      <c r="L84" s="67"/>
      <c r="M84" s="67"/>
      <c r="N84" s="68"/>
      <c r="O84" s="66"/>
      <c r="P84" s="67"/>
      <c r="Q84" s="67"/>
      <c r="R84" s="68"/>
      <c r="S84" s="66"/>
      <c r="T84" s="67"/>
      <c r="U84" s="67"/>
      <c r="V84" s="68"/>
      <c r="W84" s="12"/>
      <c r="X84" s="12"/>
      <c r="Y84" s="12"/>
      <c r="Z84" s="12"/>
      <c r="AA84" s="12"/>
      <c r="AB84" s="12"/>
      <c r="AC84" s="12"/>
      <c r="AD84" s="12"/>
      <c r="AE84" s="1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</row>
    <row r="85" spans="1:43" ht="25.5">
      <c r="A85" s="2"/>
      <c r="B85" s="2" t="s">
        <v>1</v>
      </c>
      <c r="C85" s="5" t="s">
        <v>57</v>
      </c>
      <c r="D85" s="5" t="s">
        <v>58</v>
      </c>
      <c r="E85" s="5" t="s">
        <v>59</v>
      </c>
      <c r="F85" s="5" t="s">
        <v>60</v>
      </c>
      <c r="G85" s="5" t="s">
        <v>61</v>
      </c>
      <c r="H85" s="5" t="s">
        <v>62</v>
      </c>
      <c r="I85" s="5" t="s">
        <v>63</v>
      </c>
      <c r="J85" s="5" t="s">
        <v>64</v>
      </c>
      <c r="K85" s="5" t="s">
        <v>65</v>
      </c>
      <c r="L85" s="5" t="s">
        <v>66</v>
      </c>
      <c r="M85" s="5" t="s">
        <v>67</v>
      </c>
      <c r="N85" s="5" t="s">
        <v>68</v>
      </c>
      <c r="O85" s="5" t="s">
        <v>69</v>
      </c>
      <c r="P85" s="5" t="s">
        <v>70</v>
      </c>
      <c r="Q85" s="5" t="s">
        <v>71</v>
      </c>
      <c r="R85" s="5" t="s">
        <v>72</v>
      </c>
      <c r="S85" s="5" t="s">
        <v>73</v>
      </c>
      <c r="T85" s="2"/>
      <c r="U85" s="2"/>
      <c r="V85" s="2"/>
      <c r="W85" s="14"/>
      <c r="X85" s="14"/>
      <c r="Y85" s="14"/>
      <c r="Z85" s="14"/>
      <c r="AA85" s="14"/>
      <c r="AB85" s="14"/>
      <c r="AC85" s="14"/>
      <c r="AD85" s="14"/>
      <c r="AE85" s="14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</row>
    <row r="86" spans="1:43">
      <c r="A86" s="2" t="s">
        <v>6</v>
      </c>
      <c r="B86" s="2" t="s">
        <v>7</v>
      </c>
      <c r="C86" s="9">
        <v>0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9">
        <v>0</v>
      </c>
      <c r="M86" s="9">
        <v>0</v>
      </c>
      <c r="N86" s="9">
        <v>0</v>
      </c>
      <c r="O86" s="9">
        <v>0</v>
      </c>
      <c r="P86" s="9">
        <v>0</v>
      </c>
      <c r="Q86" s="9">
        <v>0</v>
      </c>
      <c r="R86" s="9">
        <v>0</v>
      </c>
      <c r="S86" s="9">
        <v>0</v>
      </c>
      <c r="T86" s="2"/>
      <c r="U86" s="2"/>
      <c r="V86" s="2"/>
      <c r="W86" s="14"/>
      <c r="X86" s="14"/>
      <c r="Y86" s="14"/>
      <c r="Z86" s="14"/>
      <c r="AA86" s="14"/>
      <c r="AB86" s="14"/>
      <c r="AC86" s="14"/>
      <c r="AD86" s="14"/>
      <c r="AE86" s="14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</row>
    <row r="87" spans="1:43">
      <c r="A87" s="2" t="s">
        <v>8</v>
      </c>
      <c r="B87" s="2" t="s">
        <v>7</v>
      </c>
      <c r="C87" s="9">
        <v>226</v>
      </c>
      <c r="D87" s="9">
        <v>458</v>
      </c>
      <c r="E87" s="9">
        <v>396</v>
      </c>
      <c r="F87" s="9">
        <v>306</v>
      </c>
      <c r="G87" s="9">
        <v>261</v>
      </c>
      <c r="H87" s="9">
        <v>140</v>
      </c>
      <c r="I87" s="9">
        <v>376</v>
      </c>
      <c r="J87" s="9">
        <v>2186</v>
      </c>
      <c r="K87" s="9">
        <v>5448</v>
      </c>
      <c r="L87" s="9">
        <v>7863</v>
      </c>
      <c r="M87" s="9">
        <v>14076</v>
      </c>
      <c r="N87" s="9">
        <v>15156</v>
      </c>
      <c r="O87" s="9">
        <v>13441</v>
      </c>
      <c r="P87" s="9">
        <v>15430</v>
      </c>
      <c r="Q87" s="9">
        <v>13426</v>
      </c>
      <c r="R87" s="9">
        <v>15728</v>
      </c>
      <c r="S87" s="9">
        <v>20323</v>
      </c>
      <c r="T87" s="2"/>
      <c r="U87" s="2"/>
      <c r="V87" s="2"/>
      <c r="W87" s="14"/>
      <c r="X87" s="14"/>
      <c r="Y87" s="14"/>
      <c r="Z87" s="14"/>
      <c r="AA87" s="14"/>
      <c r="AB87" s="14"/>
      <c r="AC87" s="14"/>
      <c r="AD87" s="14"/>
      <c r="AE87" s="14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</row>
    <row r="88" spans="1:43">
      <c r="A88" s="2" t="s">
        <v>9</v>
      </c>
      <c r="B88" s="2" t="s">
        <v>7</v>
      </c>
      <c r="C88" s="9">
        <v>0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  <c r="I88" s="9">
        <v>0</v>
      </c>
      <c r="J88" s="9">
        <v>0</v>
      </c>
      <c r="K88" s="9">
        <v>0</v>
      </c>
      <c r="L88" s="9">
        <v>0</v>
      </c>
      <c r="M88" s="9">
        <v>0</v>
      </c>
      <c r="N88" s="9">
        <v>0</v>
      </c>
      <c r="O88" s="9">
        <v>0</v>
      </c>
      <c r="P88" s="9">
        <v>0</v>
      </c>
      <c r="Q88" s="9">
        <v>0</v>
      </c>
      <c r="R88" s="9">
        <v>0</v>
      </c>
      <c r="S88" s="9">
        <v>0</v>
      </c>
      <c r="T88" s="2"/>
      <c r="U88" s="2"/>
      <c r="V88" s="2"/>
      <c r="W88" s="14"/>
      <c r="X88" s="14"/>
      <c r="Y88" s="14"/>
      <c r="Z88" s="14"/>
      <c r="AA88" s="14"/>
      <c r="AB88" s="14"/>
      <c r="AC88" s="14"/>
      <c r="AD88" s="14"/>
      <c r="AE88" s="14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</row>
    <row r="89" spans="1:43">
      <c r="A89" s="2" t="s">
        <v>10</v>
      </c>
      <c r="B89" s="2" t="s">
        <v>7</v>
      </c>
      <c r="C89" s="9">
        <v>97224</v>
      </c>
      <c r="D89" s="9">
        <v>120528</v>
      </c>
      <c r="E89" s="9">
        <v>143426</v>
      </c>
      <c r="F89" s="9">
        <v>166503</v>
      </c>
      <c r="G89" s="9">
        <v>191931</v>
      </c>
      <c r="H89" s="9">
        <v>253028</v>
      </c>
      <c r="I89" s="9">
        <v>323960</v>
      </c>
      <c r="J89" s="9">
        <v>396510</v>
      </c>
      <c r="K89" s="9">
        <v>467286</v>
      </c>
      <c r="L89" s="9">
        <v>472614</v>
      </c>
      <c r="M89" s="9">
        <v>473507</v>
      </c>
      <c r="N89" s="9">
        <v>475148</v>
      </c>
      <c r="O89" s="9">
        <v>478280</v>
      </c>
      <c r="P89" s="9">
        <v>480615</v>
      </c>
      <c r="Q89" s="9">
        <v>485528</v>
      </c>
      <c r="R89" s="9">
        <v>491072</v>
      </c>
      <c r="S89" s="9">
        <v>487376</v>
      </c>
      <c r="T89" s="2"/>
      <c r="U89" s="2"/>
      <c r="V89" s="2"/>
      <c r="W89" s="14"/>
      <c r="X89" s="14"/>
      <c r="Y89" s="14"/>
      <c r="Z89" s="14"/>
      <c r="AA89" s="14"/>
      <c r="AB89" s="14"/>
      <c r="AC89" s="14"/>
      <c r="AD89" s="14"/>
      <c r="AE89" s="14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</row>
    <row r="90" spans="1:43">
      <c r="A90" s="2" t="s">
        <v>11</v>
      </c>
      <c r="B90" s="2" t="s">
        <v>7</v>
      </c>
      <c r="C90" s="9">
        <v>0</v>
      </c>
      <c r="D90" s="9">
        <v>0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9">
        <v>0</v>
      </c>
      <c r="P90" s="9">
        <v>0</v>
      </c>
      <c r="Q90" s="9">
        <v>0</v>
      </c>
      <c r="R90" s="9">
        <v>0</v>
      </c>
      <c r="S90" s="9">
        <v>0</v>
      </c>
      <c r="T90" s="2"/>
      <c r="U90" s="2"/>
      <c r="V90" s="2"/>
      <c r="W90" s="14"/>
      <c r="X90" s="14"/>
      <c r="Y90" s="14"/>
      <c r="Z90" s="14"/>
      <c r="AA90" s="14"/>
      <c r="AB90" s="14"/>
      <c r="AC90" s="14"/>
      <c r="AD90" s="14"/>
      <c r="AE90" s="14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</row>
    <row r="91" spans="1:43">
      <c r="A91" s="2" t="s">
        <v>12</v>
      </c>
      <c r="B91" s="2" t="s">
        <v>7</v>
      </c>
      <c r="C91" s="9">
        <v>28265</v>
      </c>
      <c r="D91" s="9">
        <v>34430</v>
      </c>
      <c r="E91" s="9">
        <v>41400</v>
      </c>
      <c r="F91" s="9">
        <v>49470</v>
      </c>
      <c r="G91" s="9">
        <v>57222</v>
      </c>
      <c r="H91" s="9">
        <v>71040</v>
      </c>
      <c r="I91" s="9">
        <v>86752</v>
      </c>
      <c r="J91" s="9">
        <v>100373</v>
      </c>
      <c r="K91" s="9">
        <v>112952</v>
      </c>
      <c r="L91" s="9">
        <v>112198</v>
      </c>
      <c r="M91" s="9">
        <v>110809</v>
      </c>
      <c r="N91" s="9">
        <v>113777</v>
      </c>
      <c r="O91" s="9">
        <v>117534</v>
      </c>
      <c r="P91" s="9">
        <v>119500</v>
      </c>
      <c r="Q91" s="9">
        <v>121000</v>
      </c>
      <c r="R91" s="9">
        <v>120432</v>
      </c>
      <c r="S91" s="9">
        <v>115274</v>
      </c>
      <c r="T91" s="2"/>
      <c r="U91" s="2"/>
      <c r="V91" s="2"/>
      <c r="W91" s="14"/>
      <c r="X91" s="14"/>
      <c r="Y91" s="14"/>
      <c r="Z91" s="14"/>
      <c r="AA91" s="14"/>
      <c r="AB91" s="14"/>
      <c r="AC91" s="14"/>
      <c r="AD91" s="14"/>
      <c r="AE91" s="14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</row>
    <row r="92" spans="1:43">
      <c r="A92" s="2" t="s">
        <v>13</v>
      </c>
      <c r="B92" s="2" t="s">
        <v>7</v>
      </c>
      <c r="C92" s="9">
        <v>0</v>
      </c>
      <c r="D92" s="9">
        <v>0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  <c r="M92" s="9">
        <v>0</v>
      </c>
      <c r="N92" s="9">
        <v>0</v>
      </c>
      <c r="O92" s="9">
        <v>0</v>
      </c>
      <c r="P92" s="9">
        <v>0</v>
      </c>
      <c r="Q92" s="9">
        <v>0</v>
      </c>
      <c r="R92" s="9">
        <v>0</v>
      </c>
      <c r="S92" s="9">
        <v>0</v>
      </c>
      <c r="T92" s="2"/>
      <c r="U92" s="2"/>
      <c r="V92" s="2"/>
      <c r="W92" s="14"/>
      <c r="X92" s="14"/>
      <c r="Y92" s="14"/>
      <c r="Z92" s="14"/>
      <c r="AA92" s="14"/>
      <c r="AB92" s="14"/>
      <c r="AC92" s="14"/>
      <c r="AD92" s="14"/>
      <c r="AE92" s="14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</row>
    <row r="93" spans="1:43">
      <c r="A93" s="2" t="s">
        <v>14</v>
      </c>
      <c r="B93" s="2" t="s">
        <v>7</v>
      </c>
      <c r="C93" s="9">
        <v>0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  <c r="I93" s="9">
        <v>117</v>
      </c>
      <c r="J93" s="9">
        <v>117</v>
      </c>
      <c r="K93" s="9">
        <v>2330</v>
      </c>
      <c r="L93" s="9">
        <v>2596</v>
      </c>
      <c r="M93" s="9">
        <v>2508</v>
      </c>
      <c r="N93" s="9">
        <v>2599</v>
      </c>
      <c r="O93" s="9">
        <v>399</v>
      </c>
      <c r="P93" s="9">
        <v>294</v>
      </c>
      <c r="Q93" s="9">
        <v>281</v>
      </c>
      <c r="R93" s="9">
        <v>268</v>
      </c>
      <c r="S93" s="9">
        <v>4257</v>
      </c>
      <c r="T93" s="2"/>
      <c r="U93" s="2"/>
      <c r="V93" s="2"/>
      <c r="W93" s="14"/>
      <c r="X93" s="14"/>
      <c r="Y93" s="14"/>
      <c r="Z93" s="14"/>
      <c r="AA93" s="14"/>
      <c r="AB93" s="14"/>
      <c r="AC93" s="14"/>
      <c r="AD93" s="14"/>
      <c r="AE93" s="14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</row>
    <row r="94" spans="1:43">
      <c r="A94" s="2" t="s">
        <v>15</v>
      </c>
      <c r="B94" s="2" t="s">
        <v>7</v>
      </c>
      <c r="C94" s="9">
        <v>7518</v>
      </c>
      <c r="D94" s="9">
        <v>5268</v>
      </c>
      <c r="E94" s="9">
        <v>4817</v>
      </c>
      <c r="F94" s="9">
        <v>3882</v>
      </c>
      <c r="G94" s="9">
        <v>2222</v>
      </c>
      <c r="H94" s="9">
        <v>2019</v>
      </c>
      <c r="I94" s="9">
        <v>4629</v>
      </c>
      <c r="J94" s="9">
        <v>7470</v>
      </c>
      <c r="K94" s="9">
        <v>7854</v>
      </c>
      <c r="L94" s="9">
        <v>8391</v>
      </c>
      <c r="M94" s="9">
        <v>6978</v>
      </c>
      <c r="N94" s="9">
        <v>3718</v>
      </c>
      <c r="O94" s="9">
        <v>3354</v>
      </c>
      <c r="P94" s="9">
        <v>3360</v>
      </c>
      <c r="Q94" s="9">
        <v>3022</v>
      </c>
      <c r="R94" s="9">
        <v>5212</v>
      </c>
      <c r="S94" s="9">
        <v>6672</v>
      </c>
      <c r="T94" s="2"/>
      <c r="U94" s="2"/>
      <c r="V94" s="2"/>
      <c r="W94" s="14"/>
      <c r="X94" s="14"/>
      <c r="Y94" s="14"/>
      <c r="Z94" s="14"/>
      <c r="AA94" s="14"/>
      <c r="AB94" s="14"/>
      <c r="AC94" s="14"/>
      <c r="AD94" s="14"/>
      <c r="AE94" s="14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</row>
    <row r="95" spans="1:43">
      <c r="A95" s="2" t="s">
        <v>16</v>
      </c>
      <c r="B95" s="2" t="s">
        <v>7</v>
      </c>
      <c r="C95" s="9">
        <v>0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  <c r="I95" s="9">
        <v>162</v>
      </c>
      <c r="J95" s="9">
        <v>162</v>
      </c>
      <c r="K95" s="9">
        <v>162</v>
      </c>
      <c r="L95" s="9">
        <v>162</v>
      </c>
      <c r="M95" s="9">
        <v>0</v>
      </c>
      <c r="N95" s="9">
        <v>0</v>
      </c>
      <c r="O95" s="9">
        <v>0</v>
      </c>
      <c r="P95" s="9">
        <v>0</v>
      </c>
      <c r="Q95" s="9">
        <v>0</v>
      </c>
      <c r="R95" s="9">
        <v>0</v>
      </c>
      <c r="S95" s="9">
        <v>0</v>
      </c>
      <c r="T95" s="2"/>
      <c r="U95" s="2"/>
      <c r="V95" s="2"/>
      <c r="W95" s="14"/>
      <c r="X95" s="14"/>
      <c r="Y95" s="14"/>
      <c r="Z95" s="14"/>
      <c r="AA95" s="14"/>
      <c r="AB95" s="14"/>
      <c r="AC95" s="14"/>
      <c r="AD95" s="14"/>
      <c r="AE95" s="14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</row>
    <row r="96" spans="1:43">
      <c r="A96" s="2" t="s">
        <v>17</v>
      </c>
      <c r="B96" s="2" t="s">
        <v>7</v>
      </c>
      <c r="C96" s="9">
        <v>0</v>
      </c>
      <c r="D96" s="9">
        <v>0</v>
      </c>
      <c r="E96" s="9">
        <v>0</v>
      </c>
      <c r="F96" s="9">
        <v>0</v>
      </c>
      <c r="G96" s="9">
        <v>922</v>
      </c>
      <c r="H96" s="9">
        <v>922</v>
      </c>
      <c r="I96" s="9">
        <v>2077</v>
      </c>
      <c r="J96" s="9">
        <v>2077</v>
      </c>
      <c r="K96" s="9">
        <v>1176</v>
      </c>
      <c r="L96" s="9">
        <v>2643</v>
      </c>
      <c r="M96" s="9">
        <v>2979</v>
      </c>
      <c r="N96" s="9">
        <v>4772</v>
      </c>
      <c r="O96" s="9">
        <v>5566</v>
      </c>
      <c r="P96" s="9">
        <v>5024</v>
      </c>
      <c r="Q96" s="9">
        <v>4707</v>
      </c>
      <c r="R96" s="9">
        <v>4332</v>
      </c>
      <c r="S96" s="9">
        <v>3714</v>
      </c>
      <c r="T96" s="2"/>
      <c r="U96" s="2"/>
      <c r="V96" s="2"/>
      <c r="W96" s="14"/>
      <c r="X96" s="14"/>
      <c r="Y96" s="14"/>
      <c r="Z96" s="14"/>
      <c r="AA96" s="14"/>
      <c r="AB96" s="14"/>
      <c r="AC96" s="14"/>
      <c r="AD96" s="14"/>
      <c r="AE96" s="14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</row>
    <row r="97" spans="1:43">
      <c r="A97" s="2" t="s">
        <v>18</v>
      </c>
      <c r="B97" s="2" t="s">
        <v>7</v>
      </c>
      <c r="C97" s="9">
        <v>577</v>
      </c>
      <c r="D97" s="9">
        <v>780</v>
      </c>
      <c r="E97" s="9">
        <v>361</v>
      </c>
      <c r="F97" s="9">
        <v>240</v>
      </c>
      <c r="G97" s="9">
        <v>475</v>
      </c>
      <c r="H97" s="9">
        <v>1737</v>
      </c>
      <c r="I97" s="9">
        <v>3829</v>
      </c>
      <c r="J97" s="9">
        <v>4827</v>
      </c>
      <c r="K97" s="9">
        <v>8118</v>
      </c>
      <c r="L97" s="9">
        <v>10161</v>
      </c>
      <c r="M97" s="9">
        <v>11266</v>
      </c>
      <c r="N97" s="9">
        <v>11736</v>
      </c>
      <c r="O97" s="9">
        <v>9268</v>
      </c>
      <c r="P97" s="9">
        <v>6528</v>
      </c>
      <c r="Q97" s="9">
        <v>3964</v>
      </c>
      <c r="R97" s="9">
        <v>5844</v>
      </c>
      <c r="S97" s="9">
        <v>9151</v>
      </c>
      <c r="T97" s="2"/>
      <c r="U97" s="2"/>
      <c r="V97" s="2"/>
      <c r="W97" s="14"/>
      <c r="X97" s="14"/>
      <c r="Y97" s="14"/>
      <c r="Z97" s="14"/>
      <c r="AA97" s="14"/>
      <c r="AB97" s="14"/>
      <c r="AC97" s="14"/>
      <c r="AD97" s="14"/>
      <c r="AE97" s="14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</row>
    <row r="98" spans="1:43">
      <c r="A98" s="2" t="s">
        <v>19</v>
      </c>
      <c r="B98" s="2" t="s">
        <v>7</v>
      </c>
      <c r="C98" s="9">
        <v>403</v>
      </c>
      <c r="D98" s="9">
        <v>403</v>
      </c>
      <c r="E98" s="9">
        <v>383</v>
      </c>
      <c r="F98" s="9">
        <v>70</v>
      </c>
      <c r="G98" s="9">
        <v>46</v>
      </c>
      <c r="H98" s="9">
        <v>1982</v>
      </c>
      <c r="I98" s="9">
        <v>2024</v>
      </c>
      <c r="J98" s="9">
        <v>3200</v>
      </c>
      <c r="K98" s="9">
        <v>5414</v>
      </c>
      <c r="L98" s="9">
        <v>4088</v>
      </c>
      <c r="M98" s="9">
        <v>4915</v>
      </c>
      <c r="N98" s="9">
        <v>4575</v>
      </c>
      <c r="O98" s="9">
        <v>3408</v>
      </c>
      <c r="P98" s="9">
        <v>3785</v>
      </c>
      <c r="Q98" s="9">
        <v>4854</v>
      </c>
      <c r="R98" s="9">
        <v>4680</v>
      </c>
      <c r="S98" s="9">
        <v>5156</v>
      </c>
      <c r="T98" s="2"/>
      <c r="U98" s="2"/>
      <c r="V98" s="2"/>
      <c r="W98" s="14"/>
      <c r="X98" s="14"/>
      <c r="Y98" s="14"/>
      <c r="Z98" s="14"/>
      <c r="AA98" s="14"/>
      <c r="AB98" s="14"/>
      <c r="AC98" s="14"/>
      <c r="AD98" s="14"/>
      <c r="AE98" s="14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</row>
    <row r="99" spans="1:43">
      <c r="A99" s="11" t="s">
        <v>87</v>
      </c>
      <c r="B99" s="11" t="s">
        <v>7</v>
      </c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11"/>
      <c r="U99" s="11"/>
      <c r="V99" s="11"/>
      <c r="W99" s="14"/>
      <c r="X99" s="14"/>
      <c r="Y99" s="14"/>
      <c r="Z99" s="14"/>
      <c r="AA99" s="14"/>
      <c r="AB99" s="14"/>
      <c r="AC99" s="14"/>
      <c r="AD99" s="14"/>
      <c r="AE99" s="14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</row>
    <row r="100" spans="1:43">
      <c r="A100" s="2" t="s">
        <v>20</v>
      </c>
      <c r="B100" s="2" t="s">
        <v>7</v>
      </c>
      <c r="C100" s="9">
        <v>0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9">
        <v>0</v>
      </c>
      <c r="M100" s="9">
        <v>0</v>
      </c>
      <c r="N100" s="9">
        <v>0</v>
      </c>
      <c r="O100" s="9">
        <v>0</v>
      </c>
      <c r="P100" s="9">
        <v>0</v>
      </c>
      <c r="Q100" s="9">
        <v>0</v>
      </c>
      <c r="R100" s="9">
        <v>0</v>
      </c>
      <c r="S100" s="9">
        <v>0</v>
      </c>
      <c r="T100" s="2"/>
      <c r="U100" s="2"/>
      <c r="V100" s="2"/>
      <c r="W100" s="14"/>
      <c r="X100" s="14"/>
      <c r="Y100" s="14"/>
      <c r="Z100" s="14"/>
      <c r="AA100" s="14"/>
      <c r="AB100" s="14"/>
      <c r="AC100" s="14"/>
      <c r="AD100" s="14"/>
      <c r="AE100" s="14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</row>
    <row r="101" spans="1:43">
      <c r="A101" s="2" t="s">
        <v>21</v>
      </c>
      <c r="B101" s="2" t="s">
        <v>7</v>
      </c>
      <c r="C101" s="9">
        <v>0</v>
      </c>
      <c r="D101" s="9">
        <v>0</v>
      </c>
      <c r="E101" s="9">
        <v>0</v>
      </c>
      <c r="F101" s="9">
        <v>0</v>
      </c>
      <c r="G101" s="9">
        <v>0</v>
      </c>
      <c r="H101" s="9">
        <v>12</v>
      </c>
      <c r="I101" s="9">
        <v>44</v>
      </c>
      <c r="J101" s="9">
        <v>1969</v>
      </c>
      <c r="K101" s="9">
        <v>3155</v>
      </c>
      <c r="L101" s="9">
        <v>3201</v>
      </c>
      <c r="M101" s="9">
        <v>3169</v>
      </c>
      <c r="N101" s="9">
        <v>1344</v>
      </c>
      <c r="O101" s="9">
        <v>198</v>
      </c>
      <c r="P101" s="9">
        <v>215</v>
      </c>
      <c r="Q101" s="9">
        <v>569</v>
      </c>
      <c r="R101" s="9">
        <v>925</v>
      </c>
      <c r="S101" s="9">
        <v>1173</v>
      </c>
      <c r="T101" s="2"/>
      <c r="U101" s="2"/>
      <c r="V101" s="2"/>
      <c r="W101" s="14"/>
      <c r="X101" s="14"/>
      <c r="Y101" s="14"/>
      <c r="Z101" s="14"/>
      <c r="AA101" s="14"/>
      <c r="AB101" s="14"/>
      <c r="AC101" s="14"/>
      <c r="AD101" s="14"/>
      <c r="AE101" s="14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</row>
    <row r="102" spans="1:43">
      <c r="A102" s="2"/>
      <c r="B102" s="2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2"/>
      <c r="U102" s="2"/>
      <c r="V102" s="2"/>
      <c r="W102" s="14"/>
      <c r="X102" s="14"/>
      <c r="Y102" s="14"/>
      <c r="Z102" s="14"/>
      <c r="AA102" s="14"/>
      <c r="AB102" s="14"/>
      <c r="AC102" s="14"/>
      <c r="AD102" s="14"/>
      <c r="AE102" s="14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</row>
    <row r="103" spans="1:43">
      <c r="A103" s="5" t="s">
        <v>26</v>
      </c>
      <c r="B103" s="5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2"/>
      <c r="U103" s="2"/>
      <c r="V103" s="2"/>
      <c r="W103" s="14"/>
      <c r="X103" s="14"/>
      <c r="Y103" s="14"/>
      <c r="Z103" s="14"/>
      <c r="AA103" s="14"/>
      <c r="AB103" s="14"/>
      <c r="AC103" s="14"/>
      <c r="AD103" s="14"/>
      <c r="AE103" s="14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</row>
    <row r="104" spans="1:43" ht="15">
      <c r="A104" s="6" t="s">
        <v>27</v>
      </c>
      <c r="B104" s="6" t="s">
        <v>7</v>
      </c>
      <c r="C104" s="9">
        <v>7518</v>
      </c>
      <c r="D104" s="9">
        <v>5268</v>
      </c>
      <c r="E104" s="9">
        <v>4817</v>
      </c>
      <c r="F104" s="9">
        <v>3882</v>
      </c>
      <c r="G104" s="9">
        <v>2222</v>
      </c>
      <c r="H104" s="9">
        <v>2019</v>
      </c>
      <c r="I104" s="9">
        <v>4629</v>
      </c>
      <c r="J104" s="9">
        <v>7470</v>
      </c>
      <c r="K104" s="9">
        <v>7854</v>
      </c>
      <c r="L104" s="9">
        <v>8391</v>
      </c>
      <c r="M104" s="9">
        <v>6978</v>
      </c>
      <c r="N104" s="9">
        <v>3718</v>
      </c>
      <c r="O104" s="9">
        <v>3354</v>
      </c>
      <c r="P104" s="9">
        <v>3360</v>
      </c>
      <c r="Q104" s="9">
        <v>3022</v>
      </c>
      <c r="R104" s="9">
        <v>5212</v>
      </c>
      <c r="S104" s="9">
        <v>6672</v>
      </c>
      <c r="T104" s="2"/>
      <c r="U104" s="2"/>
      <c r="V104" s="2"/>
      <c r="W104" s="14"/>
      <c r="X104" s="14"/>
      <c r="Y104" s="14"/>
      <c r="Z104" s="14"/>
      <c r="AA104" s="14"/>
      <c r="AB104" s="14"/>
      <c r="AC104" s="14"/>
      <c r="AD104" s="14"/>
      <c r="AE104" s="14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</row>
    <row r="105" spans="1:43" ht="15">
      <c r="A105" s="2" t="s">
        <v>28</v>
      </c>
      <c r="B105" s="6" t="s">
        <v>7</v>
      </c>
      <c r="C105" s="9">
        <v>403</v>
      </c>
      <c r="D105" s="9">
        <v>403</v>
      </c>
      <c r="E105" s="9">
        <v>383</v>
      </c>
      <c r="F105" s="9">
        <v>70</v>
      </c>
      <c r="G105" s="9">
        <v>46</v>
      </c>
      <c r="H105" s="9">
        <v>1982</v>
      </c>
      <c r="I105" s="9">
        <v>2024</v>
      </c>
      <c r="J105" s="9">
        <v>3200</v>
      </c>
      <c r="K105" s="9">
        <v>5414</v>
      </c>
      <c r="L105" s="9">
        <v>4088</v>
      </c>
      <c r="M105" s="9">
        <v>4915</v>
      </c>
      <c r="N105" s="9">
        <v>4575</v>
      </c>
      <c r="O105" s="9">
        <v>3408</v>
      </c>
      <c r="P105" s="9">
        <v>3785</v>
      </c>
      <c r="Q105" s="9">
        <v>4854</v>
      </c>
      <c r="R105" s="9">
        <v>4680</v>
      </c>
      <c r="S105" s="9">
        <v>5156</v>
      </c>
      <c r="T105" s="2"/>
      <c r="U105" s="2"/>
      <c r="V105" s="2"/>
      <c r="W105" s="14"/>
      <c r="X105" s="14"/>
      <c r="Y105" s="14"/>
      <c r="Z105" s="14"/>
      <c r="AA105" s="14"/>
      <c r="AB105" s="14"/>
      <c r="AC105" s="14"/>
      <c r="AD105" s="14"/>
      <c r="AE105" s="14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</row>
    <row r="106" spans="1:43" ht="15">
      <c r="A106" s="6" t="s">
        <v>29</v>
      </c>
      <c r="B106" s="6" t="s">
        <v>7</v>
      </c>
      <c r="C106" s="9">
        <v>577</v>
      </c>
      <c r="D106" s="9">
        <v>780</v>
      </c>
      <c r="E106" s="9">
        <v>361</v>
      </c>
      <c r="F106" s="9">
        <v>240</v>
      </c>
      <c r="G106" s="9">
        <v>475</v>
      </c>
      <c r="H106" s="9">
        <v>1737</v>
      </c>
      <c r="I106" s="9">
        <v>3829</v>
      </c>
      <c r="J106" s="9">
        <v>4827</v>
      </c>
      <c r="K106" s="9">
        <v>8118</v>
      </c>
      <c r="L106" s="9">
        <v>10161</v>
      </c>
      <c r="M106" s="9">
        <v>11266</v>
      </c>
      <c r="N106" s="9">
        <v>11736</v>
      </c>
      <c r="O106" s="9">
        <v>9268</v>
      </c>
      <c r="P106" s="9">
        <v>6528</v>
      </c>
      <c r="Q106" s="9">
        <v>3964</v>
      </c>
      <c r="R106" s="9">
        <v>5844</v>
      </c>
      <c r="S106" s="9">
        <v>9151</v>
      </c>
      <c r="T106" s="2"/>
      <c r="U106" s="2"/>
      <c r="V106" s="2"/>
      <c r="W106" s="14"/>
      <c r="X106" s="14"/>
      <c r="Y106" s="14"/>
      <c r="Z106" s="14"/>
      <c r="AA106" s="14"/>
      <c r="AB106" s="14"/>
      <c r="AC106" s="14"/>
      <c r="AD106" s="14"/>
      <c r="AE106" s="14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</row>
    <row r="107" spans="1:43" ht="15">
      <c r="A107" s="6" t="s">
        <v>30</v>
      </c>
      <c r="B107" s="6" t="s">
        <v>7</v>
      </c>
      <c r="C107" s="9">
        <v>0</v>
      </c>
      <c r="D107" s="9">
        <v>0</v>
      </c>
      <c r="E107" s="9">
        <v>0</v>
      </c>
      <c r="F107" s="9">
        <v>0</v>
      </c>
      <c r="G107" s="9">
        <v>922</v>
      </c>
      <c r="H107" s="9">
        <v>922</v>
      </c>
      <c r="I107" s="9">
        <v>2077</v>
      </c>
      <c r="J107" s="9">
        <v>2077</v>
      </c>
      <c r="K107" s="9">
        <v>1176</v>
      </c>
      <c r="L107" s="9">
        <v>2643</v>
      </c>
      <c r="M107" s="9">
        <v>2979</v>
      </c>
      <c r="N107" s="9">
        <v>4772</v>
      </c>
      <c r="O107" s="9">
        <v>5566</v>
      </c>
      <c r="P107" s="9">
        <v>5024</v>
      </c>
      <c r="Q107" s="9">
        <v>4707</v>
      </c>
      <c r="R107" s="9">
        <v>4332</v>
      </c>
      <c r="S107" s="9">
        <v>3714</v>
      </c>
      <c r="T107" s="2"/>
      <c r="U107" s="2"/>
      <c r="V107" s="2"/>
      <c r="W107" s="14"/>
      <c r="X107" s="14"/>
      <c r="Y107" s="14"/>
      <c r="Z107" s="14"/>
      <c r="AA107" s="14"/>
      <c r="AB107" s="14"/>
      <c r="AC107" s="14"/>
      <c r="AD107" s="14"/>
      <c r="AE107" s="14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</row>
    <row r="108" spans="1:43" ht="15">
      <c r="A108" s="6" t="s">
        <v>31</v>
      </c>
      <c r="B108" s="6" t="s">
        <v>7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  <c r="I108" s="9">
        <v>162</v>
      </c>
      <c r="J108" s="9">
        <v>162</v>
      </c>
      <c r="K108" s="9">
        <v>162</v>
      </c>
      <c r="L108" s="9">
        <v>162</v>
      </c>
      <c r="M108" s="9">
        <v>0</v>
      </c>
      <c r="N108" s="9">
        <v>0</v>
      </c>
      <c r="O108" s="9">
        <v>0</v>
      </c>
      <c r="P108" s="9">
        <v>0</v>
      </c>
      <c r="Q108" s="9">
        <v>0</v>
      </c>
      <c r="R108" s="9">
        <v>0</v>
      </c>
      <c r="S108" s="9">
        <v>0</v>
      </c>
      <c r="T108" s="2"/>
      <c r="U108" s="2"/>
      <c r="V108" s="2"/>
      <c r="W108" s="14"/>
      <c r="X108" s="14"/>
      <c r="Y108" s="14"/>
      <c r="Z108" s="14"/>
      <c r="AA108" s="14"/>
      <c r="AB108" s="14"/>
      <c r="AC108" s="14"/>
      <c r="AD108" s="14"/>
      <c r="AE108" s="14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</row>
    <row r="109" spans="1:43" ht="15">
      <c r="A109" s="6" t="s">
        <v>32</v>
      </c>
      <c r="B109" s="6" t="s">
        <v>7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  <c r="I109" s="9">
        <v>117</v>
      </c>
      <c r="J109" s="9">
        <v>117</v>
      </c>
      <c r="K109" s="9">
        <v>2330</v>
      </c>
      <c r="L109" s="9">
        <v>2596</v>
      </c>
      <c r="M109" s="9">
        <v>2508</v>
      </c>
      <c r="N109" s="9">
        <v>2599</v>
      </c>
      <c r="O109" s="9">
        <v>399</v>
      </c>
      <c r="P109" s="9">
        <v>294</v>
      </c>
      <c r="Q109" s="9">
        <v>281</v>
      </c>
      <c r="R109" s="9">
        <v>268</v>
      </c>
      <c r="S109" s="9">
        <v>4257</v>
      </c>
      <c r="T109" s="2"/>
      <c r="U109" s="2"/>
      <c r="V109" s="2"/>
      <c r="W109" s="14"/>
      <c r="X109" s="14"/>
      <c r="Y109" s="14"/>
      <c r="Z109" s="14"/>
      <c r="AA109" s="14"/>
      <c r="AB109" s="14"/>
      <c r="AC109" s="14"/>
      <c r="AD109" s="14"/>
      <c r="AE109" s="14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</row>
    <row r="110" spans="1:43" ht="15">
      <c r="A110" s="6" t="s">
        <v>23</v>
      </c>
      <c r="B110" s="6" t="s">
        <v>7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  <c r="I110" s="9">
        <v>0</v>
      </c>
      <c r="J110" s="9">
        <v>0</v>
      </c>
      <c r="K110" s="9">
        <v>0</v>
      </c>
      <c r="L110" s="9">
        <v>0</v>
      </c>
      <c r="M110" s="9">
        <v>0</v>
      </c>
      <c r="N110" s="9">
        <v>0</v>
      </c>
      <c r="O110" s="9">
        <v>0</v>
      </c>
      <c r="P110" s="9">
        <v>0</v>
      </c>
      <c r="Q110" s="9">
        <v>0</v>
      </c>
      <c r="R110" s="9">
        <v>0</v>
      </c>
      <c r="S110" s="9">
        <v>0</v>
      </c>
      <c r="T110" s="2"/>
      <c r="U110" s="2"/>
      <c r="V110" s="2"/>
      <c r="W110" s="14"/>
      <c r="X110" s="14"/>
      <c r="Y110" s="14"/>
      <c r="Z110" s="14"/>
      <c r="AA110" s="14"/>
      <c r="AB110" s="14"/>
      <c r="AC110" s="14"/>
      <c r="AD110" s="14"/>
      <c r="AE110" s="14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</row>
    <row r="111" spans="1:43" ht="15">
      <c r="A111" s="6" t="s">
        <v>24</v>
      </c>
      <c r="B111" s="6" t="s">
        <v>7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0</v>
      </c>
      <c r="L111" s="9">
        <v>0</v>
      </c>
      <c r="M111" s="9">
        <v>0</v>
      </c>
      <c r="N111" s="9">
        <v>0</v>
      </c>
      <c r="O111" s="9">
        <v>0</v>
      </c>
      <c r="P111" s="9">
        <v>0</v>
      </c>
      <c r="Q111" s="9">
        <v>0</v>
      </c>
      <c r="R111" s="9">
        <v>0</v>
      </c>
      <c r="S111" s="9">
        <v>0</v>
      </c>
      <c r="T111" s="2"/>
      <c r="U111" s="2"/>
      <c r="V111" s="2"/>
      <c r="W111" s="14"/>
      <c r="X111" s="14"/>
      <c r="Y111" s="14"/>
      <c r="Z111" s="14"/>
      <c r="AA111" s="14"/>
      <c r="AB111" s="14"/>
      <c r="AC111" s="14"/>
      <c r="AD111" s="14"/>
      <c r="AE111" s="14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</row>
    <row r="112" spans="1:43" ht="15">
      <c r="A112" s="6" t="s">
        <v>8</v>
      </c>
      <c r="B112" s="6" t="s">
        <v>7</v>
      </c>
      <c r="C112" s="9">
        <v>226</v>
      </c>
      <c r="D112" s="9">
        <v>458</v>
      </c>
      <c r="E112" s="9">
        <v>396</v>
      </c>
      <c r="F112" s="9">
        <v>306</v>
      </c>
      <c r="G112" s="9">
        <v>261</v>
      </c>
      <c r="H112" s="9">
        <v>140</v>
      </c>
      <c r="I112" s="9">
        <v>376</v>
      </c>
      <c r="J112" s="9">
        <v>2186</v>
      </c>
      <c r="K112" s="9">
        <v>5448</v>
      </c>
      <c r="L112" s="9">
        <v>7863</v>
      </c>
      <c r="M112" s="9">
        <v>14076</v>
      </c>
      <c r="N112" s="9">
        <v>15156</v>
      </c>
      <c r="O112" s="9">
        <v>13441</v>
      </c>
      <c r="P112" s="9">
        <v>15430</v>
      </c>
      <c r="Q112" s="9">
        <v>13426</v>
      </c>
      <c r="R112" s="9">
        <v>15728</v>
      </c>
      <c r="S112" s="9">
        <v>20323</v>
      </c>
      <c r="T112" s="2"/>
      <c r="U112" s="2"/>
      <c r="V112" s="2"/>
      <c r="W112" s="14"/>
      <c r="X112" s="14"/>
      <c r="Y112" s="14"/>
      <c r="Z112" s="14"/>
      <c r="AA112" s="14"/>
      <c r="AB112" s="14"/>
      <c r="AC112" s="14"/>
      <c r="AD112" s="14"/>
      <c r="AE112" s="14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</row>
    <row r="113" spans="1:43" ht="15">
      <c r="A113" s="6" t="s">
        <v>21</v>
      </c>
      <c r="B113" s="6" t="s">
        <v>7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12</v>
      </c>
      <c r="I113" s="9">
        <v>44</v>
      </c>
      <c r="J113" s="9">
        <v>1969</v>
      </c>
      <c r="K113" s="9">
        <v>3155</v>
      </c>
      <c r="L113" s="9">
        <v>3201</v>
      </c>
      <c r="M113" s="9">
        <v>3169</v>
      </c>
      <c r="N113" s="9">
        <v>1344</v>
      </c>
      <c r="O113" s="9">
        <v>198</v>
      </c>
      <c r="P113" s="9">
        <v>215</v>
      </c>
      <c r="Q113" s="9">
        <v>569</v>
      </c>
      <c r="R113" s="9">
        <v>925</v>
      </c>
      <c r="S113" s="9">
        <v>1173</v>
      </c>
      <c r="T113" s="2"/>
      <c r="U113" s="2"/>
      <c r="V113" s="2"/>
      <c r="W113" s="14"/>
      <c r="X113" s="14"/>
      <c r="Y113" s="14"/>
      <c r="Z113" s="14"/>
      <c r="AA113" s="14"/>
      <c r="AB113" s="14"/>
      <c r="AC113" s="14"/>
      <c r="AD113" s="14"/>
      <c r="AE113" s="14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</row>
    <row r="114" spans="1:43" ht="30">
      <c r="A114" s="6" t="s">
        <v>74</v>
      </c>
      <c r="B114" s="6" t="s">
        <v>7</v>
      </c>
      <c r="C114" s="9">
        <f t="shared" ref="C114:S114" si="9">AVERAGE(C82:F82)</f>
        <v>125489.5</v>
      </c>
      <c r="D114" s="9">
        <f t="shared" si="9"/>
        <v>154958.25</v>
      </c>
      <c r="E114" s="9">
        <f t="shared" si="9"/>
        <v>184826.5</v>
      </c>
      <c r="F114" s="9">
        <f t="shared" si="9"/>
        <v>215973.5</v>
      </c>
      <c r="G114" s="9">
        <f t="shared" si="9"/>
        <v>249153.25</v>
      </c>
      <c r="H114" s="9">
        <f t="shared" si="9"/>
        <v>324068</v>
      </c>
      <c r="I114" s="9">
        <f t="shared" si="9"/>
        <v>410712.75</v>
      </c>
      <c r="J114" s="9">
        <f t="shared" si="9"/>
        <v>496882.5</v>
      </c>
      <c r="K114" s="9">
        <f t="shared" si="9"/>
        <v>580237.5</v>
      </c>
      <c r="L114" s="9">
        <f t="shared" si="9"/>
        <v>584811.25</v>
      </c>
      <c r="M114" s="9">
        <f t="shared" si="9"/>
        <v>584316</v>
      </c>
      <c r="N114" s="9">
        <f t="shared" si="9"/>
        <v>588925</v>
      </c>
      <c r="O114" s="9">
        <f t="shared" si="9"/>
        <v>595814</v>
      </c>
      <c r="P114" s="9">
        <f t="shared" si="9"/>
        <v>600114.75</v>
      </c>
      <c r="Q114" s="9">
        <f t="shared" si="9"/>
        <v>606528.5</v>
      </c>
      <c r="R114" s="9">
        <f t="shared" si="9"/>
        <v>611504</v>
      </c>
      <c r="S114" s="9">
        <f t="shared" si="9"/>
        <v>602649.5</v>
      </c>
      <c r="T114" s="2"/>
      <c r="U114" s="2"/>
      <c r="V114" s="2"/>
      <c r="W114" s="14"/>
      <c r="X114" s="14"/>
      <c r="Y114" s="14"/>
      <c r="Z114" s="14"/>
      <c r="AA114" s="14"/>
      <c r="AB114" s="14"/>
      <c r="AC114" s="14"/>
      <c r="AD114" s="14"/>
      <c r="AE114" s="14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</row>
    <row r="115" spans="1:4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14"/>
      <c r="X115" s="14"/>
      <c r="Y115" s="14"/>
      <c r="Z115" s="14"/>
      <c r="AA115" s="14"/>
      <c r="AB115" s="14"/>
      <c r="AC115" s="14"/>
      <c r="AD115" s="14"/>
      <c r="AE115" s="14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</row>
    <row r="116" spans="1:43" ht="9.9499999999999993" customHeight="1"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</row>
    <row r="117" spans="1:43" ht="36">
      <c r="A117" s="4" t="s">
        <v>34</v>
      </c>
      <c r="B117" s="3"/>
      <c r="C117" s="69">
        <v>2011</v>
      </c>
      <c r="D117" s="70"/>
      <c r="E117" s="70"/>
      <c r="F117" s="71"/>
      <c r="G117" s="69">
        <v>2012</v>
      </c>
      <c r="H117" s="70"/>
      <c r="I117" s="70"/>
      <c r="J117" s="71"/>
      <c r="K117" s="69">
        <v>2013</v>
      </c>
      <c r="L117" s="70"/>
      <c r="M117" s="70"/>
      <c r="N117" s="71"/>
      <c r="O117" s="69">
        <v>2014</v>
      </c>
      <c r="P117" s="70"/>
      <c r="Q117" s="70"/>
      <c r="R117" s="71"/>
      <c r="S117" s="69">
        <v>2015</v>
      </c>
      <c r="T117" s="70"/>
      <c r="U117" s="70"/>
      <c r="V117" s="71"/>
      <c r="W117" s="13"/>
      <c r="X117" s="13"/>
      <c r="Y117" s="13"/>
      <c r="Z117" s="13"/>
      <c r="AA117" s="13"/>
      <c r="AB117" s="13"/>
      <c r="AC117" s="13"/>
      <c r="AD117" s="13"/>
      <c r="AE117" s="13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</row>
    <row r="118" spans="1:43">
      <c r="A118" s="2"/>
      <c r="B118" s="2" t="s">
        <v>35</v>
      </c>
      <c r="C118" s="5" t="s">
        <v>75</v>
      </c>
      <c r="D118" s="5" t="s">
        <v>3</v>
      </c>
      <c r="E118" s="5" t="s">
        <v>4</v>
      </c>
      <c r="F118" s="5" t="s">
        <v>5</v>
      </c>
      <c r="G118" s="5" t="s">
        <v>76</v>
      </c>
      <c r="H118" s="5" t="s">
        <v>3</v>
      </c>
      <c r="I118" s="5" t="s">
        <v>4</v>
      </c>
      <c r="J118" s="5" t="s">
        <v>5</v>
      </c>
      <c r="K118" s="5" t="s">
        <v>77</v>
      </c>
      <c r="L118" s="5" t="s">
        <v>3</v>
      </c>
      <c r="M118" s="5" t="s">
        <v>4</v>
      </c>
      <c r="N118" s="5" t="s">
        <v>5</v>
      </c>
      <c r="O118" s="5" t="s">
        <v>78</v>
      </c>
      <c r="P118" s="5" t="s">
        <v>3</v>
      </c>
      <c r="Q118" s="5" t="s">
        <v>4</v>
      </c>
      <c r="R118" s="5" t="s">
        <v>5</v>
      </c>
      <c r="S118" s="5" t="s">
        <v>79</v>
      </c>
      <c r="T118" s="5" t="s">
        <v>3</v>
      </c>
      <c r="U118" s="5" t="s">
        <v>4</v>
      </c>
      <c r="V118" s="5" t="s">
        <v>5</v>
      </c>
      <c r="W118" s="5"/>
      <c r="X118" s="5"/>
      <c r="Y118" s="5"/>
      <c r="Z118" s="5"/>
      <c r="AA118" s="5"/>
      <c r="AB118" s="5"/>
      <c r="AC118" s="5"/>
      <c r="AD118" s="5"/>
      <c r="AE118" s="5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</row>
    <row r="119" spans="1:43">
      <c r="A119" s="2" t="s">
        <v>6</v>
      </c>
      <c r="B119" s="2" t="s">
        <v>36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  <c r="I119" s="9">
        <v>0</v>
      </c>
      <c r="J119" s="9">
        <v>0</v>
      </c>
      <c r="K119" s="9">
        <v>0</v>
      </c>
      <c r="L119" s="9">
        <v>7057</v>
      </c>
      <c r="M119" s="9">
        <v>2581062</v>
      </c>
      <c r="N119" s="9">
        <v>2991956</v>
      </c>
      <c r="O119" s="9">
        <v>2721301</v>
      </c>
      <c r="P119" s="9">
        <v>2872577</v>
      </c>
      <c r="Q119" s="9">
        <v>3722110</v>
      </c>
      <c r="R119" s="9">
        <v>4463969</v>
      </c>
      <c r="S119" s="9">
        <v>6712019</v>
      </c>
      <c r="T119" s="9">
        <v>9876460</v>
      </c>
      <c r="U119" s="9">
        <v>11546346</v>
      </c>
      <c r="V119" s="9">
        <v>11987388</v>
      </c>
      <c r="W119" s="9"/>
      <c r="X119" s="9"/>
      <c r="Y119" s="9"/>
      <c r="Z119" s="9"/>
      <c r="AA119" s="9"/>
      <c r="AB119" s="9"/>
      <c r="AC119" s="9"/>
      <c r="AD119" s="9"/>
      <c r="AE119" s="9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</row>
    <row r="120" spans="1:43">
      <c r="A120" s="2" t="s">
        <v>8</v>
      </c>
      <c r="B120" s="2" t="s">
        <v>37</v>
      </c>
      <c r="C120" s="9">
        <v>1954349</v>
      </c>
      <c r="D120" s="9">
        <v>2623187</v>
      </c>
      <c r="E120" s="9">
        <v>3477614</v>
      </c>
      <c r="F120" s="9">
        <v>4482442</v>
      </c>
      <c r="G120" s="9">
        <v>5006202</v>
      </c>
      <c r="H120" s="9">
        <v>6502404</v>
      </c>
      <c r="I120" s="9">
        <v>4240695</v>
      </c>
      <c r="J120" s="9">
        <v>4209117</v>
      </c>
      <c r="K120" s="9">
        <v>5476568</v>
      </c>
      <c r="L120" s="9">
        <v>13975202</v>
      </c>
      <c r="M120" s="9">
        <v>13653979</v>
      </c>
      <c r="N120" s="9">
        <v>26417712</v>
      </c>
      <c r="O120" s="9">
        <v>16631562</v>
      </c>
      <c r="P120" s="9">
        <v>16404793</v>
      </c>
      <c r="Q120" s="9">
        <v>13900612</v>
      </c>
      <c r="R120" s="9">
        <v>20757948</v>
      </c>
      <c r="S120" s="9">
        <v>19607099</v>
      </c>
      <c r="T120" s="9">
        <v>28502517</v>
      </c>
      <c r="U120" s="9">
        <v>42882542</v>
      </c>
      <c r="V120" s="9">
        <v>34934839</v>
      </c>
      <c r="W120" s="9"/>
      <c r="X120" s="9"/>
      <c r="Y120" s="9"/>
      <c r="Z120" s="9"/>
      <c r="AA120" s="9"/>
      <c r="AB120" s="9"/>
      <c r="AC120" s="9"/>
      <c r="AD120" s="9"/>
      <c r="AE120" s="9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</row>
    <row r="121" spans="1:43">
      <c r="A121" s="2" t="s">
        <v>9</v>
      </c>
      <c r="B121" s="2" t="s">
        <v>36</v>
      </c>
      <c r="C121" s="9">
        <v>236835</v>
      </c>
      <c r="D121" s="9">
        <v>328532</v>
      </c>
      <c r="E121" s="9">
        <v>530962</v>
      </c>
      <c r="F121" s="9">
        <v>478928</v>
      </c>
      <c r="G121" s="9">
        <v>468876</v>
      </c>
      <c r="H121" s="9">
        <v>453202</v>
      </c>
      <c r="I121" s="9">
        <v>384063</v>
      </c>
      <c r="J121" s="9">
        <v>287824</v>
      </c>
      <c r="K121" s="9">
        <v>439275</v>
      </c>
      <c r="L121" s="9">
        <v>612128</v>
      </c>
      <c r="M121" s="9">
        <v>2546125</v>
      </c>
      <c r="N121" s="9">
        <v>1052125</v>
      </c>
      <c r="O121" s="9">
        <v>1639132</v>
      </c>
      <c r="P121" s="9">
        <v>1064074</v>
      </c>
      <c r="Q121" s="9">
        <v>4714630</v>
      </c>
      <c r="R121" s="9">
        <v>5841140</v>
      </c>
      <c r="S121" s="9">
        <v>5923238</v>
      </c>
      <c r="T121" s="9">
        <v>6985481</v>
      </c>
      <c r="U121" s="9">
        <v>7473746</v>
      </c>
      <c r="V121" s="9">
        <v>7569391</v>
      </c>
      <c r="W121" s="9"/>
      <c r="X121" s="9"/>
      <c r="Y121" s="9"/>
      <c r="Z121" s="9"/>
      <c r="AA121" s="9"/>
      <c r="AB121" s="9"/>
      <c r="AC121" s="9"/>
      <c r="AD121" s="9"/>
      <c r="AE121" s="9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</row>
    <row r="122" spans="1:43">
      <c r="A122" s="2" t="s">
        <v>10</v>
      </c>
      <c r="B122" s="2" t="s">
        <v>37</v>
      </c>
      <c r="C122" s="9">
        <v>3118307536</v>
      </c>
      <c r="D122" s="9">
        <v>3257241042</v>
      </c>
      <c r="E122" s="9">
        <v>3283559618</v>
      </c>
      <c r="F122" s="9">
        <v>3288663451</v>
      </c>
      <c r="G122" s="9">
        <v>3179641469</v>
      </c>
      <c r="H122" s="9">
        <v>3219348480</v>
      </c>
      <c r="I122" s="9">
        <v>3272411773</v>
      </c>
      <c r="J122" s="9">
        <v>3417728848</v>
      </c>
      <c r="K122" s="9">
        <v>2946978250</v>
      </c>
      <c r="L122" s="9">
        <v>3226798127</v>
      </c>
      <c r="M122" s="9">
        <v>3303918338</v>
      </c>
      <c r="N122" s="9">
        <v>3310678685</v>
      </c>
      <c r="O122" s="9">
        <v>3092939309</v>
      </c>
      <c r="P122" s="9">
        <v>3256904532</v>
      </c>
      <c r="Q122" s="9">
        <v>3343659746</v>
      </c>
      <c r="R122" s="9">
        <v>3399839579</v>
      </c>
      <c r="S122" s="9">
        <v>3144847446</v>
      </c>
      <c r="T122" s="9">
        <v>3402489586</v>
      </c>
      <c r="U122" s="9">
        <v>3486660668</v>
      </c>
      <c r="V122" s="9">
        <v>3288571060</v>
      </c>
      <c r="W122" s="9"/>
      <c r="X122" s="9"/>
      <c r="Y122" s="9"/>
      <c r="Z122" s="9"/>
      <c r="AA122" s="9"/>
      <c r="AB122" s="9"/>
      <c r="AC122" s="9"/>
      <c r="AD122" s="9"/>
      <c r="AE122" s="9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</row>
    <row r="123" spans="1:43">
      <c r="A123" s="2" t="s">
        <v>11</v>
      </c>
      <c r="B123" s="2" t="s">
        <v>36</v>
      </c>
      <c r="C123" s="9">
        <v>12793838</v>
      </c>
      <c r="D123" s="9">
        <v>13189987</v>
      </c>
      <c r="E123" s="9">
        <v>13001454</v>
      </c>
      <c r="F123" s="9">
        <v>12714059</v>
      </c>
      <c r="G123" s="9">
        <v>12682193</v>
      </c>
      <c r="H123" s="9">
        <v>13054749</v>
      </c>
      <c r="I123" s="9">
        <v>15664335</v>
      </c>
      <c r="J123" s="9">
        <v>15195036</v>
      </c>
      <c r="K123" s="9">
        <v>15443213</v>
      </c>
      <c r="L123" s="9">
        <v>15805262</v>
      </c>
      <c r="M123" s="9">
        <v>14552482</v>
      </c>
      <c r="N123" s="9">
        <v>14965555</v>
      </c>
      <c r="O123" s="9">
        <v>16593830</v>
      </c>
      <c r="P123" s="9">
        <v>20213431</v>
      </c>
      <c r="Q123" s="9">
        <v>19262835</v>
      </c>
      <c r="R123" s="9">
        <v>18876796</v>
      </c>
      <c r="S123" s="9">
        <v>17745065</v>
      </c>
      <c r="T123" s="9">
        <v>14343744</v>
      </c>
      <c r="U123" s="9">
        <v>14502194</v>
      </c>
      <c r="V123" s="9">
        <v>14113547</v>
      </c>
      <c r="W123" s="9"/>
      <c r="X123" s="9"/>
      <c r="Y123" s="9"/>
      <c r="Z123" s="9"/>
      <c r="AA123" s="9"/>
      <c r="AB123" s="9"/>
      <c r="AC123" s="9"/>
      <c r="AD123" s="9"/>
      <c r="AE123" s="9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</row>
    <row r="124" spans="1:43">
      <c r="A124" s="2" t="s">
        <v>12</v>
      </c>
      <c r="B124" s="2" t="s">
        <v>37</v>
      </c>
      <c r="C124" s="9">
        <v>783501376</v>
      </c>
      <c r="D124" s="9">
        <v>891783212</v>
      </c>
      <c r="E124" s="9">
        <v>925659734</v>
      </c>
      <c r="F124" s="9">
        <v>870192211</v>
      </c>
      <c r="G124" s="9">
        <v>778436317</v>
      </c>
      <c r="H124" s="9">
        <v>883321586</v>
      </c>
      <c r="I124" s="9">
        <v>983055495</v>
      </c>
      <c r="J124" s="9">
        <v>933608727</v>
      </c>
      <c r="K124" s="9">
        <v>793042225</v>
      </c>
      <c r="L124" s="9">
        <v>901596228</v>
      </c>
      <c r="M124" s="9">
        <v>880233949</v>
      </c>
      <c r="N124" s="9">
        <v>830216365</v>
      </c>
      <c r="O124" s="9">
        <v>775813430</v>
      </c>
      <c r="P124" s="9">
        <v>833488953</v>
      </c>
      <c r="Q124" s="9">
        <v>891044334</v>
      </c>
      <c r="R124" s="9">
        <v>944131976</v>
      </c>
      <c r="S124" s="9">
        <v>825697948</v>
      </c>
      <c r="T124" s="9">
        <v>898595063</v>
      </c>
      <c r="U124" s="9">
        <v>942334507</v>
      </c>
      <c r="V124" s="9">
        <v>786068373</v>
      </c>
      <c r="W124" s="9"/>
      <c r="X124" s="9"/>
      <c r="Y124" s="9"/>
      <c r="Z124" s="9"/>
      <c r="AA124" s="9"/>
      <c r="AB124" s="9"/>
      <c r="AC124" s="9"/>
      <c r="AD124" s="9"/>
      <c r="AE124" s="9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</row>
    <row r="125" spans="1:43">
      <c r="A125" s="2" t="s">
        <v>13</v>
      </c>
      <c r="B125" s="2" t="s">
        <v>38</v>
      </c>
      <c r="C125" s="9">
        <v>21816</v>
      </c>
      <c r="D125" s="9">
        <v>62215</v>
      </c>
      <c r="E125" s="9">
        <v>119059</v>
      </c>
      <c r="F125" s="9">
        <v>171607</v>
      </c>
      <c r="G125" s="9">
        <v>220891</v>
      </c>
      <c r="H125" s="9">
        <v>271182</v>
      </c>
      <c r="I125" s="9">
        <v>355146</v>
      </c>
      <c r="J125" s="9">
        <v>468250</v>
      </c>
      <c r="K125" s="9">
        <v>575616</v>
      </c>
      <c r="L125" s="9">
        <v>746463</v>
      </c>
      <c r="M125" s="9">
        <v>958119</v>
      </c>
      <c r="N125" s="9">
        <v>1320152</v>
      </c>
      <c r="O125" s="9">
        <v>1595428</v>
      </c>
      <c r="P125" s="9">
        <v>1950331</v>
      </c>
      <c r="Q125" s="9">
        <v>2266453</v>
      </c>
      <c r="R125" s="9">
        <v>2640447</v>
      </c>
      <c r="S125" s="9">
        <v>2820478</v>
      </c>
      <c r="T125" s="9">
        <v>2990665</v>
      </c>
      <c r="U125" s="9">
        <v>3505515</v>
      </c>
      <c r="V125" s="9">
        <v>3658773</v>
      </c>
      <c r="W125" s="9"/>
      <c r="X125" s="9"/>
      <c r="Y125" s="9"/>
      <c r="Z125" s="9"/>
      <c r="AA125" s="9"/>
      <c r="AB125" s="9"/>
      <c r="AC125" s="9"/>
      <c r="AD125" s="9"/>
      <c r="AE125" s="9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</row>
    <row r="126" spans="1:43">
      <c r="A126" s="2" t="s">
        <v>14</v>
      </c>
      <c r="B126" s="2" t="s">
        <v>37</v>
      </c>
      <c r="C126" s="9">
        <v>2705490</v>
      </c>
      <c r="D126" s="9">
        <v>2880741</v>
      </c>
      <c r="E126" s="9">
        <v>10357844</v>
      </c>
      <c r="F126" s="9">
        <v>14356869</v>
      </c>
      <c r="G126" s="9">
        <v>7533361</v>
      </c>
      <c r="H126" s="9">
        <v>9294798</v>
      </c>
      <c r="I126" s="9">
        <v>28998301</v>
      </c>
      <c r="J126" s="9">
        <v>27267698</v>
      </c>
      <c r="K126" s="9">
        <v>28447877</v>
      </c>
      <c r="L126" s="9">
        <v>13137999</v>
      </c>
      <c r="M126" s="9">
        <v>54347633</v>
      </c>
      <c r="N126" s="9">
        <v>23809161</v>
      </c>
      <c r="O126" s="9">
        <v>21517507</v>
      </c>
      <c r="P126" s="9">
        <v>42671623</v>
      </c>
      <c r="Q126" s="9">
        <v>39398313</v>
      </c>
      <c r="R126" s="9">
        <v>38928767</v>
      </c>
      <c r="S126" s="9">
        <v>29254298</v>
      </c>
      <c r="T126" s="9">
        <v>32601820</v>
      </c>
      <c r="U126" s="9">
        <v>38591832</v>
      </c>
      <c r="V126" s="9">
        <v>59936276</v>
      </c>
      <c r="W126" s="9"/>
      <c r="X126" s="9"/>
      <c r="Y126" s="9"/>
      <c r="Z126" s="9"/>
      <c r="AA126" s="9"/>
      <c r="AB126" s="9"/>
      <c r="AC126" s="9"/>
      <c r="AD126" s="9"/>
      <c r="AE126" s="9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</row>
    <row r="127" spans="1:43">
      <c r="A127" s="2" t="s">
        <v>15</v>
      </c>
      <c r="B127" s="2" t="s">
        <v>37</v>
      </c>
      <c r="C127" s="9">
        <v>216341824</v>
      </c>
      <c r="D127" s="9">
        <v>214703940</v>
      </c>
      <c r="E127" s="9">
        <v>191826530</v>
      </c>
      <c r="F127" s="9">
        <v>172544526</v>
      </c>
      <c r="G127" s="9">
        <v>188905885</v>
      </c>
      <c r="H127" s="9">
        <v>195357552</v>
      </c>
      <c r="I127" s="9">
        <v>136723424</v>
      </c>
      <c r="J127" s="9">
        <v>139395216</v>
      </c>
      <c r="K127" s="9">
        <v>98975678</v>
      </c>
      <c r="L127" s="9">
        <v>76537436</v>
      </c>
      <c r="M127" s="9">
        <v>24927347</v>
      </c>
      <c r="N127" s="9">
        <v>31058443</v>
      </c>
      <c r="O127" s="9">
        <v>45618044</v>
      </c>
      <c r="P127" s="9">
        <v>46674215</v>
      </c>
      <c r="Q127" s="9">
        <v>80822413</v>
      </c>
      <c r="R127" s="9">
        <v>90764677</v>
      </c>
      <c r="S127" s="9">
        <v>70811662</v>
      </c>
      <c r="T127" s="9">
        <v>73622578</v>
      </c>
      <c r="U127" s="9">
        <v>49948813</v>
      </c>
      <c r="V127" s="9">
        <v>18538940</v>
      </c>
      <c r="W127" s="9"/>
      <c r="X127" s="9"/>
      <c r="Y127" s="9"/>
      <c r="Z127" s="9"/>
      <c r="AA127" s="9"/>
      <c r="AB127" s="9"/>
      <c r="AC127" s="9"/>
      <c r="AD127" s="9"/>
      <c r="AE127" s="9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</row>
    <row r="128" spans="1:43">
      <c r="A128" s="2" t="s">
        <v>16</v>
      </c>
      <c r="B128" s="2" t="s">
        <v>37</v>
      </c>
      <c r="C128" s="9">
        <v>7090904</v>
      </c>
      <c r="D128" s="9">
        <v>7042552</v>
      </c>
      <c r="E128" s="9">
        <v>8242694</v>
      </c>
      <c r="F128" s="9">
        <v>6609446</v>
      </c>
      <c r="G128" s="9">
        <v>5264355</v>
      </c>
      <c r="H128" s="9">
        <v>7021970</v>
      </c>
      <c r="I128" s="9">
        <v>24176900</v>
      </c>
      <c r="J128" s="9">
        <v>18013824</v>
      </c>
      <c r="K128" s="9">
        <v>20984136</v>
      </c>
      <c r="L128" s="9">
        <v>19189932</v>
      </c>
      <c r="M128" s="9">
        <v>31176726</v>
      </c>
      <c r="N128" s="9">
        <v>12265600</v>
      </c>
      <c r="O128" s="9">
        <v>7934344</v>
      </c>
      <c r="P128" s="9">
        <v>7822118</v>
      </c>
      <c r="Q128" s="9">
        <v>6525220</v>
      </c>
      <c r="R128" s="9">
        <v>7280005</v>
      </c>
      <c r="S128" s="9">
        <v>231080</v>
      </c>
      <c r="T128" s="9">
        <v>189071</v>
      </c>
      <c r="U128" s="9">
        <v>277913</v>
      </c>
      <c r="V128" s="9">
        <v>4904321</v>
      </c>
      <c r="W128" s="9"/>
      <c r="X128" s="9"/>
      <c r="Y128" s="9"/>
      <c r="Z128" s="9"/>
      <c r="AA128" s="9"/>
      <c r="AB128" s="9"/>
      <c r="AC128" s="9"/>
      <c r="AD128" s="9"/>
      <c r="AE128" s="9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</row>
    <row r="129" spans="1:43">
      <c r="A129" s="2" t="s">
        <v>17</v>
      </c>
      <c r="B129" s="2" t="s">
        <v>37</v>
      </c>
      <c r="C129" s="9">
        <v>11217501</v>
      </c>
      <c r="D129" s="9">
        <v>6943208</v>
      </c>
      <c r="E129" s="9">
        <v>20267115</v>
      </c>
      <c r="F129" s="9">
        <v>15593162</v>
      </c>
      <c r="G129" s="9">
        <v>8600000</v>
      </c>
      <c r="H129" s="9">
        <v>7848928</v>
      </c>
      <c r="I129" s="9">
        <v>10712618</v>
      </c>
      <c r="J129" s="9">
        <v>33034812</v>
      </c>
      <c r="K129" s="9">
        <v>37873875</v>
      </c>
      <c r="L129" s="9">
        <v>26796752</v>
      </c>
      <c r="M129" s="9">
        <v>53568772</v>
      </c>
      <c r="N129" s="9">
        <v>77884267</v>
      </c>
      <c r="O129" s="9">
        <v>70945102</v>
      </c>
      <c r="P129" s="9">
        <v>81159009</v>
      </c>
      <c r="Q129" s="9">
        <v>79597816</v>
      </c>
      <c r="R129" s="9">
        <v>59973301</v>
      </c>
      <c r="S129" s="9">
        <v>69472123</v>
      </c>
      <c r="T129" s="9">
        <v>54874796</v>
      </c>
      <c r="U129" s="9">
        <v>63980418</v>
      </c>
      <c r="V129" s="9">
        <v>64000256</v>
      </c>
      <c r="W129" s="9"/>
      <c r="X129" s="9"/>
      <c r="Y129" s="9"/>
      <c r="Z129" s="9"/>
      <c r="AA129" s="9"/>
      <c r="AB129" s="9"/>
      <c r="AC129" s="9"/>
      <c r="AD129" s="9"/>
      <c r="AE129" s="9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</row>
    <row r="130" spans="1:43">
      <c r="A130" s="2" t="s">
        <v>18</v>
      </c>
      <c r="B130" s="2" t="s">
        <v>37</v>
      </c>
      <c r="C130" s="9">
        <v>55761031</v>
      </c>
      <c r="D130" s="9">
        <v>65259582</v>
      </c>
      <c r="E130" s="9">
        <v>66180225</v>
      </c>
      <c r="F130" s="9">
        <v>76228404</v>
      </c>
      <c r="G130" s="9">
        <v>78316469</v>
      </c>
      <c r="H130" s="9">
        <v>69332552</v>
      </c>
      <c r="I130" s="9">
        <v>73592063</v>
      </c>
      <c r="J130" s="9">
        <v>64869881</v>
      </c>
      <c r="K130" s="9">
        <v>75739519</v>
      </c>
      <c r="L130" s="9">
        <v>101923566</v>
      </c>
      <c r="M130" s="9">
        <v>102574920</v>
      </c>
      <c r="N130" s="9">
        <v>101789668</v>
      </c>
      <c r="O130" s="9">
        <v>84830712</v>
      </c>
      <c r="P130" s="9">
        <v>87955947</v>
      </c>
      <c r="Q130" s="9">
        <v>88856153</v>
      </c>
      <c r="R130" s="9">
        <v>79428390</v>
      </c>
      <c r="S130" s="9">
        <v>73705064</v>
      </c>
      <c r="T130" s="9">
        <v>111663180</v>
      </c>
      <c r="U130" s="9">
        <v>125738775</v>
      </c>
      <c r="V130" s="9">
        <v>155265853</v>
      </c>
      <c r="W130" s="9"/>
      <c r="X130" s="9"/>
      <c r="Y130" s="9"/>
      <c r="Z130" s="9"/>
      <c r="AA130" s="9"/>
      <c r="AB130" s="9"/>
      <c r="AC130" s="9"/>
      <c r="AD130" s="9"/>
      <c r="AE130" s="9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</row>
    <row r="131" spans="1:43">
      <c r="A131" s="2" t="s">
        <v>19</v>
      </c>
      <c r="B131" s="2" t="s">
        <v>37</v>
      </c>
      <c r="C131" s="9">
        <v>62600278</v>
      </c>
      <c r="D131" s="9">
        <v>91013021</v>
      </c>
      <c r="E131" s="9">
        <v>91998023</v>
      </c>
      <c r="F131" s="9">
        <v>71119717</v>
      </c>
      <c r="G131" s="9">
        <v>81672273</v>
      </c>
      <c r="H131" s="9">
        <v>86061588</v>
      </c>
      <c r="I131" s="9">
        <v>91815818</v>
      </c>
      <c r="J131" s="9">
        <v>80687908</v>
      </c>
      <c r="K131" s="9">
        <v>106782747</v>
      </c>
      <c r="L131" s="9">
        <v>120458422</v>
      </c>
      <c r="M131" s="9">
        <v>123264197</v>
      </c>
      <c r="N131" s="9">
        <v>115348577</v>
      </c>
      <c r="O131" s="9">
        <v>119940410</v>
      </c>
      <c r="P131" s="9">
        <v>98406381</v>
      </c>
      <c r="Q131" s="9">
        <v>97331535</v>
      </c>
      <c r="R131" s="9">
        <v>100132040</v>
      </c>
      <c r="S131" s="9">
        <v>129343080</v>
      </c>
      <c r="T131" s="9">
        <v>117497586</v>
      </c>
      <c r="U131" s="9">
        <v>102792579</v>
      </c>
      <c r="V131" s="9">
        <v>74336903</v>
      </c>
      <c r="W131" s="9"/>
      <c r="X131" s="9"/>
      <c r="Y131" s="9"/>
      <c r="Z131" s="9"/>
      <c r="AA131" s="9"/>
      <c r="AB131" s="9"/>
      <c r="AC131" s="9"/>
      <c r="AD131" s="9"/>
      <c r="AE131" s="9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</row>
    <row r="132" spans="1:43">
      <c r="A132" s="11" t="s">
        <v>87</v>
      </c>
      <c r="B132" s="11" t="s">
        <v>38</v>
      </c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>
        <v>2364.1543641543644</v>
      </c>
      <c r="V132" s="9">
        <v>1112.6651126651127</v>
      </c>
      <c r="W132" s="9"/>
      <c r="X132" s="9"/>
      <c r="Y132" s="9"/>
      <c r="Z132" s="9"/>
      <c r="AA132" s="9"/>
      <c r="AB132" s="9"/>
      <c r="AC132" s="9"/>
      <c r="AD132" s="9"/>
      <c r="AE132" s="9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</row>
    <row r="133" spans="1:43">
      <c r="A133" s="2" t="s">
        <v>20</v>
      </c>
      <c r="B133" s="2" t="s">
        <v>36</v>
      </c>
      <c r="C133" s="9">
        <v>4873272</v>
      </c>
      <c r="D133" s="9">
        <v>5280822</v>
      </c>
      <c r="E133" s="9">
        <v>5590548</v>
      </c>
      <c r="F133" s="9">
        <v>5575898</v>
      </c>
      <c r="G133" s="9">
        <v>5700917</v>
      </c>
      <c r="H133" s="9">
        <v>6766131</v>
      </c>
      <c r="I133" s="9">
        <v>7146246</v>
      </c>
      <c r="J133" s="9">
        <v>7770974</v>
      </c>
      <c r="K133" s="9">
        <v>9049261</v>
      </c>
      <c r="L133" s="9">
        <v>7133604</v>
      </c>
      <c r="M133" s="9">
        <v>5511333</v>
      </c>
      <c r="N133" s="9">
        <v>6737719</v>
      </c>
      <c r="O133" s="9">
        <v>6364147</v>
      </c>
      <c r="P133" s="9">
        <v>7378353</v>
      </c>
      <c r="Q133" s="9">
        <v>4687964</v>
      </c>
      <c r="R133" s="9">
        <v>3489362</v>
      </c>
      <c r="S133" s="9">
        <v>3065465</v>
      </c>
      <c r="T133" s="9">
        <v>2155225</v>
      </c>
      <c r="U133" s="9">
        <v>1352402</v>
      </c>
      <c r="V133" s="9">
        <v>496127</v>
      </c>
      <c r="W133" s="9"/>
      <c r="X133" s="9"/>
      <c r="Y133" s="9"/>
      <c r="Z133" s="9"/>
      <c r="AA133" s="9"/>
      <c r="AB133" s="9"/>
      <c r="AC133" s="9"/>
      <c r="AD133" s="9"/>
      <c r="AE133" s="9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</row>
    <row r="134" spans="1:43">
      <c r="A134" s="2" t="s">
        <v>21</v>
      </c>
      <c r="B134" s="2" t="s">
        <v>37</v>
      </c>
      <c r="C134" s="9">
        <v>325266</v>
      </c>
      <c r="D134" s="9">
        <v>356935</v>
      </c>
      <c r="E134" s="9">
        <v>462226</v>
      </c>
      <c r="F134" s="9">
        <v>659061</v>
      </c>
      <c r="G134" s="9">
        <v>712233</v>
      </c>
      <c r="H134" s="9">
        <v>723231</v>
      </c>
      <c r="I134" s="9">
        <v>843696</v>
      </c>
      <c r="J134" s="9">
        <v>6535747</v>
      </c>
      <c r="K134" s="9">
        <v>8182191</v>
      </c>
      <c r="L134" s="9">
        <v>23562582</v>
      </c>
      <c r="M134" s="9">
        <v>40409392</v>
      </c>
      <c r="N134" s="9">
        <v>44784857</v>
      </c>
      <c r="O134" s="9">
        <v>25871987</v>
      </c>
      <c r="P134" s="9">
        <v>26668165</v>
      </c>
      <c r="Q134" s="9">
        <v>36487197</v>
      </c>
      <c r="R134" s="9">
        <v>23817520</v>
      </c>
      <c r="S134" s="9">
        <v>27058770</v>
      </c>
      <c r="T134" s="9">
        <v>40776364</v>
      </c>
      <c r="U134" s="9">
        <v>51165569</v>
      </c>
      <c r="V134" s="9">
        <v>46155232</v>
      </c>
      <c r="W134" s="9"/>
      <c r="X134" s="9"/>
      <c r="Y134" s="9"/>
      <c r="Z134" s="9"/>
      <c r="AA134" s="9"/>
      <c r="AB134" s="9"/>
      <c r="AC134" s="9"/>
      <c r="AD134" s="9"/>
      <c r="AE134" s="9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</row>
    <row r="135" spans="1:43">
      <c r="A135" s="2"/>
      <c r="B135" s="2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</row>
    <row r="136" spans="1:43" ht="30">
      <c r="A136" s="6" t="s">
        <v>74</v>
      </c>
      <c r="B136" s="2" t="s">
        <v>37</v>
      </c>
      <c r="C136" s="9">
        <f>C122+C124+C132</f>
        <v>3901808912</v>
      </c>
      <c r="D136" s="9">
        <f t="shared" ref="D136:V136" si="10">D122+D124+D132</f>
        <v>4149024254</v>
      </c>
      <c r="E136" s="9">
        <f t="shared" si="10"/>
        <v>4209219352</v>
      </c>
      <c r="F136" s="9">
        <f t="shared" si="10"/>
        <v>4158855662</v>
      </c>
      <c r="G136" s="9">
        <f t="shared" si="10"/>
        <v>3958077786</v>
      </c>
      <c r="H136" s="9">
        <f t="shared" si="10"/>
        <v>4102670066</v>
      </c>
      <c r="I136" s="9">
        <f t="shared" si="10"/>
        <v>4255467268</v>
      </c>
      <c r="J136" s="9">
        <f t="shared" si="10"/>
        <v>4351337575</v>
      </c>
      <c r="K136" s="9">
        <f t="shared" si="10"/>
        <v>3740020475</v>
      </c>
      <c r="L136" s="9">
        <f t="shared" si="10"/>
        <v>4128394355</v>
      </c>
      <c r="M136" s="9">
        <f t="shared" si="10"/>
        <v>4184152287</v>
      </c>
      <c r="N136" s="9">
        <f t="shared" si="10"/>
        <v>4140895050</v>
      </c>
      <c r="O136" s="9">
        <f t="shared" si="10"/>
        <v>3868752739</v>
      </c>
      <c r="P136" s="9">
        <f t="shared" si="10"/>
        <v>4090393485</v>
      </c>
      <c r="Q136" s="9">
        <f t="shared" si="10"/>
        <v>4234704080</v>
      </c>
      <c r="R136" s="9">
        <f t="shared" si="10"/>
        <v>4343971555</v>
      </c>
      <c r="S136" s="9">
        <f t="shared" si="10"/>
        <v>3970545394</v>
      </c>
      <c r="T136" s="9">
        <f t="shared" si="10"/>
        <v>4301084649</v>
      </c>
      <c r="U136" s="9">
        <f t="shared" si="10"/>
        <v>4428997539.1543646</v>
      </c>
      <c r="V136" s="9">
        <f t="shared" si="10"/>
        <v>4074640545.6651125</v>
      </c>
      <c r="W136" s="9"/>
      <c r="X136" s="9"/>
      <c r="Y136" s="9"/>
      <c r="Z136" s="9"/>
      <c r="AA136" s="9"/>
      <c r="AB136" s="9"/>
      <c r="AC136" s="9"/>
      <c r="AD136" s="9"/>
      <c r="AE136" s="9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</row>
    <row r="137" spans="1:43" ht="11.25" customHeight="1" thickBot="1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</row>
    <row r="138" spans="1:43" ht="18">
      <c r="A138" s="28" t="s">
        <v>105</v>
      </c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30"/>
      <c r="U138" s="27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</row>
    <row r="139" spans="1:43" ht="18.75">
      <c r="A139" s="31" t="s">
        <v>91</v>
      </c>
      <c r="B139" s="32"/>
      <c r="C139" s="32"/>
      <c r="D139" s="32"/>
      <c r="E139" s="32"/>
      <c r="F139" s="32"/>
      <c r="G139" s="32"/>
      <c r="H139" s="33"/>
      <c r="I139" s="34" t="s">
        <v>91</v>
      </c>
      <c r="J139" s="32" t="s">
        <v>92</v>
      </c>
      <c r="K139" s="32"/>
      <c r="L139" s="32"/>
      <c r="M139" s="32"/>
      <c r="N139" s="33"/>
      <c r="O139" s="33"/>
      <c r="P139" s="35"/>
      <c r="Q139" s="35"/>
      <c r="R139" s="36" t="s">
        <v>104</v>
      </c>
      <c r="S139" s="35"/>
      <c r="T139" s="37"/>
      <c r="U139" s="27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</row>
    <row r="140" spans="1:43" ht="15">
      <c r="A140" s="38" t="s">
        <v>93</v>
      </c>
      <c r="B140" s="39"/>
      <c r="C140" s="40">
        <v>2011</v>
      </c>
      <c r="D140" s="40">
        <v>2012</v>
      </c>
      <c r="E140" s="40">
        <v>2013</v>
      </c>
      <c r="F140" s="40">
        <v>2014</v>
      </c>
      <c r="G140" s="40" t="s">
        <v>101</v>
      </c>
      <c r="H140" s="32"/>
      <c r="I140" s="39" t="s">
        <v>93</v>
      </c>
      <c r="J140" s="33"/>
      <c r="K140" s="40">
        <v>2011</v>
      </c>
      <c r="L140" s="40">
        <v>2012</v>
      </c>
      <c r="M140" s="40">
        <v>2013</v>
      </c>
      <c r="N140" s="40">
        <v>2014</v>
      </c>
      <c r="O140" s="40" t="s">
        <v>102</v>
      </c>
      <c r="P140" s="35"/>
      <c r="Q140" s="35"/>
      <c r="R140" s="35"/>
      <c r="S140" s="35"/>
      <c r="T140" s="37"/>
      <c r="U140" s="27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</row>
    <row r="141" spans="1:43">
      <c r="A141" s="41" t="s">
        <v>13</v>
      </c>
      <c r="B141" s="32" t="s">
        <v>94</v>
      </c>
      <c r="C141" s="42">
        <f>SUM(C125:F125)</f>
        <v>374697</v>
      </c>
      <c r="D141" s="42">
        <f>SUM(G125:J125)</f>
        <v>1315469</v>
      </c>
      <c r="E141" s="42">
        <f>SUM(K125:N125)</f>
        <v>3600350</v>
      </c>
      <c r="F141" s="42">
        <f>SUM(O125:R125)</f>
        <v>8452659</v>
      </c>
      <c r="G141" s="42">
        <f>SUM(S125:V125)</f>
        <v>12975431</v>
      </c>
      <c r="H141" s="43"/>
      <c r="I141" s="32" t="s">
        <v>13</v>
      </c>
      <c r="J141" s="32" t="s">
        <v>94</v>
      </c>
      <c r="K141" s="42">
        <f>C141</f>
        <v>374697</v>
      </c>
      <c r="L141" s="42">
        <f t="shared" ref="L141:O141" si="11">D141</f>
        <v>1315469</v>
      </c>
      <c r="M141" s="42">
        <f t="shared" si="11"/>
        <v>3600350</v>
      </c>
      <c r="N141" s="42">
        <f t="shared" si="11"/>
        <v>8452659</v>
      </c>
      <c r="O141" s="42">
        <f t="shared" si="11"/>
        <v>12975431</v>
      </c>
      <c r="P141" s="42">
        <f>O141*115.83/134.47</f>
        <v>11176799.083289953</v>
      </c>
      <c r="Q141" s="35"/>
      <c r="R141" s="35"/>
      <c r="S141" s="35"/>
      <c r="T141" s="37"/>
      <c r="U141" s="27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</row>
    <row r="142" spans="1:43">
      <c r="A142" s="41" t="s">
        <v>40</v>
      </c>
      <c r="B142" s="32" t="s">
        <v>95</v>
      </c>
      <c r="C142" s="42">
        <f>SUM(C126:F131)</f>
        <v>1488884627</v>
      </c>
      <c r="D142" s="42">
        <f>SUM(G126:J131)</f>
        <v>1474498194</v>
      </c>
      <c r="E142" s="42">
        <f>SUM(K126:N131)</f>
        <v>1478863250</v>
      </c>
      <c r="F142" s="42">
        <f>SUM(O126:R131)</f>
        <v>1484514042</v>
      </c>
      <c r="G142" s="42">
        <f>SUM(S126:V131)</f>
        <v>1521579217</v>
      </c>
      <c r="H142" s="32"/>
      <c r="I142" s="32" t="s">
        <v>40</v>
      </c>
      <c r="J142" s="32" t="s">
        <v>94</v>
      </c>
      <c r="K142" s="42">
        <f>C142*81.51/115.83</f>
        <v>1047733626.4074074</v>
      </c>
      <c r="L142" s="42">
        <f t="shared" ref="L142:O142" si="12">D142*81.51/115.83</f>
        <v>1037609840.2222222</v>
      </c>
      <c r="M142" s="42">
        <f t="shared" si="12"/>
        <v>1040681546.2962964</v>
      </c>
      <c r="N142" s="42">
        <f t="shared" si="12"/>
        <v>1044658029.5555557</v>
      </c>
      <c r="O142" s="42">
        <f t="shared" si="12"/>
        <v>1070740930.4814817</v>
      </c>
      <c r="P142" s="42">
        <f>O142*115.83/134.47</f>
        <v>922316665.26117361</v>
      </c>
      <c r="Q142" s="35"/>
      <c r="R142" s="35"/>
      <c r="S142" s="35"/>
      <c r="T142" s="37"/>
      <c r="U142" s="27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</row>
    <row r="143" spans="1:43">
      <c r="A143" s="41" t="s">
        <v>8</v>
      </c>
      <c r="B143" s="32" t="s">
        <v>96</v>
      </c>
      <c r="C143" s="42">
        <f>SUM(C120:F120)</f>
        <v>12537592</v>
      </c>
      <c r="D143" s="42">
        <f>SUM(G120:J120)</f>
        <v>19958418</v>
      </c>
      <c r="E143" s="42">
        <f>SUM(K120:N120)</f>
        <v>59523461</v>
      </c>
      <c r="F143" s="42">
        <f>SUM(O120:R120)</f>
        <v>67694915</v>
      </c>
      <c r="G143" s="42">
        <f>SUM(S120:V120)</f>
        <v>125926997</v>
      </c>
      <c r="H143" s="32"/>
      <c r="I143" s="32" t="s">
        <v>8</v>
      </c>
      <c r="J143" s="32" t="s">
        <v>97</v>
      </c>
      <c r="K143" s="42">
        <f>C143*126.13/134.47</f>
        <v>11759994.637911802</v>
      </c>
      <c r="L143" s="42">
        <f>D143*126.13/134.47</f>
        <v>18720571.594705135</v>
      </c>
      <c r="M143" s="42">
        <f>E143*126.13/134.47</f>
        <v>55831740.432289727</v>
      </c>
      <c r="N143" s="42">
        <f t="shared" ref="N143:O143" si="13">F143*126.13/134.47</f>
        <v>63496390.48821298</v>
      </c>
      <c r="O143" s="42">
        <f t="shared" si="13"/>
        <v>118116844.88443518</v>
      </c>
      <c r="P143" s="43"/>
      <c r="Q143" s="35"/>
      <c r="R143" s="43">
        <f>G143/(G143+$G$148)</f>
        <v>3.5188674789473934E-2</v>
      </c>
      <c r="S143" s="35"/>
      <c r="T143" s="37"/>
      <c r="U143" s="27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</row>
    <row r="144" spans="1:43">
      <c r="A144" s="41" t="s">
        <v>21</v>
      </c>
      <c r="B144" s="32" t="s">
        <v>98</v>
      </c>
      <c r="C144" s="42">
        <f>SUM(C134:F134)</f>
        <v>1803488</v>
      </c>
      <c r="D144" s="42">
        <f>SUM(G134:J134)</f>
        <v>8814907</v>
      </c>
      <c r="E144" s="42">
        <f>SUM(K134:N134)</f>
        <v>116939022</v>
      </c>
      <c r="F144" s="42">
        <f>SUM(O134:R134)</f>
        <v>112844869</v>
      </c>
      <c r="G144" s="42">
        <f>SUM(S134:V134)</f>
        <v>165155935</v>
      </c>
      <c r="H144" s="32"/>
      <c r="I144" s="32" t="s">
        <v>21</v>
      </c>
      <c r="J144" s="32" t="s">
        <v>97</v>
      </c>
      <c r="K144" s="42">
        <f>C144*129.65/134.47</f>
        <v>1738843.007362237</v>
      </c>
      <c r="L144" s="42">
        <f t="shared" ref="L144:M144" si="14">D144*129.65/134.47</f>
        <v>8498941.7159961332</v>
      </c>
      <c r="M144" s="42">
        <f t="shared" si="14"/>
        <v>112747409.8482933</v>
      </c>
      <c r="N144" s="42">
        <f>F144*129.65/134.47</f>
        <v>108800009.41362385</v>
      </c>
      <c r="O144" s="42">
        <f>G144*129.65/134.47</f>
        <v>159236015.26548672</v>
      </c>
      <c r="P144" s="43"/>
      <c r="Q144" s="35"/>
      <c r="R144" s="43">
        <f>G144/(G144+G148)</f>
        <v>4.5650276170265687E-2</v>
      </c>
      <c r="S144" s="35"/>
      <c r="T144" s="37"/>
      <c r="U144" s="27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</row>
    <row r="145" spans="1:43">
      <c r="A145" s="41" t="s">
        <v>23</v>
      </c>
      <c r="B145" s="32" t="s">
        <v>97</v>
      </c>
      <c r="C145" s="42">
        <f>SUM(C123:F123,C133:F133)</f>
        <v>73019878</v>
      </c>
      <c r="D145" s="42">
        <f>SUM(G123:J123, G133:J133)</f>
        <v>83980581</v>
      </c>
      <c r="E145" s="42">
        <f>SUM(K123:N123, K133:N133)</f>
        <v>89198429</v>
      </c>
      <c r="F145" s="42">
        <f>SUM(O123:R123, O133:R133)</f>
        <v>96866718</v>
      </c>
      <c r="G145" s="42">
        <f>SUM(S123:V123, S133:V133)</f>
        <v>67773769</v>
      </c>
      <c r="H145" s="32"/>
      <c r="I145" s="32" t="s">
        <v>23</v>
      </c>
      <c r="J145" s="32" t="s">
        <v>97</v>
      </c>
      <c r="K145" s="42">
        <f t="shared" ref="K145" si="15">C145</f>
        <v>73019878</v>
      </c>
      <c r="L145" s="42">
        <f>D145</f>
        <v>83980581</v>
      </c>
      <c r="M145" s="42">
        <f t="shared" ref="M145:N145" si="16">E145</f>
        <v>89198429</v>
      </c>
      <c r="N145" s="42">
        <f t="shared" si="16"/>
        <v>96866718</v>
      </c>
      <c r="O145" s="42">
        <f t="shared" ref="O145" si="17">G145</f>
        <v>67773769</v>
      </c>
      <c r="P145" s="35"/>
      <c r="Q145" s="35"/>
      <c r="R145" s="43">
        <f>G145/(G145+G148)</f>
        <v>1.9251343015408914E-2</v>
      </c>
      <c r="S145" s="35"/>
      <c r="T145" s="37"/>
      <c r="U145" s="27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</row>
    <row r="146" spans="1:43">
      <c r="A146" s="41" t="s">
        <v>24</v>
      </c>
      <c r="B146" s="32" t="s">
        <v>97</v>
      </c>
      <c r="C146" s="42">
        <f>SUM(C119:F119,C121:F121)</f>
        <v>1575257</v>
      </c>
      <c r="D146" s="42">
        <f>SUM(G119:J119, G121:J121)</f>
        <v>1593965</v>
      </c>
      <c r="E146" s="42">
        <f>SUM(K119:N119, K121:N121)</f>
        <v>10229728</v>
      </c>
      <c r="F146" s="42">
        <f>SUM(O119:R119, O121:R121)</f>
        <v>27038933</v>
      </c>
      <c r="G146" s="42">
        <f>SUM(S119:V119, S121:V121)</f>
        <v>68074069</v>
      </c>
      <c r="H146" s="32"/>
      <c r="I146" s="32" t="s">
        <v>24</v>
      </c>
      <c r="J146" s="32" t="s">
        <v>97</v>
      </c>
      <c r="K146" s="42">
        <f t="shared" ref="K146" si="18">C146</f>
        <v>1575257</v>
      </c>
      <c r="L146" s="42">
        <f>D146</f>
        <v>1593965</v>
      </c>
      <c r="M146" s="42">
        <f t="shared" ref="M146" si="19">E146</f>
        <v>10229728</v>
      </c>
      <c r="N146" s="42">
        <f t="shared" ref="N146" si="20">F146</f>
        <v>27038933</v>
      </c>
      <c r="O146" s="42">
        <f t="shared" ref="O146" si="21">G146</f>
        <v>68074069</v>
      </c>
      <c r="P146" s="35"/>
      <c r="Q146" s="35"/>
      <c r="R146" s="43">
        <f>G146/(G146+G148)</f>
        <v>1.9334994837322459E-2</v>
      </c>
      <c r="S146" s="35"/>
      <c r="T146" s="37"/>
      <c r="U146" s="27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</row>
    <row r="147" spans="1:43">
      <c r="A147" s="41" t="s">
        <v>10</v>
      </c>
      <c r="B147" s="32" t="s">
        <v>99</v>
      </c>
      <c r="C147" s="42">
        <f>SUM(C122:F122)</f>
        <v>12947771647</v>
      </c>
      <c r="D147" s="42">
        <f>SUM(G122:J122)</f>
        <v>13089130570</v>
      </c>
      <c r="E147" s="42">
        <f>SUM(K122:N122)</f>
        <v>12788373400</v>
      </c>
      <c r="F147" s="42">
        <f>SUM(O122:R122)</f>
        <v>13093343166</v>
      </c>
      <c r="G147" s="42">
        <f>SUM(S122:V122)</f>
        <v>13322568760</v>
      </c>
      <c r="H147" s="32"/>
      <c r="I147" s="32" t="s">
        <v>10</v>
      </c>
      <c r="J147" s="32" t="s">
        <v>94</v>
      </c>
      <c r="K147" s="42">
        <f>C147*119.53/115.83</f>
        <v>13361367046.239403</v>
      </c>
      <c r="L147" s="42">
        <f t="shared" ref="L147:O147" si="22">D147*119.53/115.83</f>
        <v>13507241448.951914</v>
      </c>
      <c r="M147" s="42">
        <f t="shared" si="22"/>
        <v>13196877082.811016</v>
      </c>
      <c r="N147" s="42">
        <f t="shared" si="22"/>
        <v>13511588609.444704</v>
      </c>
      <c r="O147" s="42">
        <f t="shared" si="22"/>
        <v>13748136440.324614</v>
      </c>
      <c r="P147" s="35"/>
      <c r="Q147" s="35"/>
      <c r="R147" s="35"/>
      <c r="S147" s="35"/>
      <c r="T147" s="37"/>
      <c r="U147" s="27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</row>
    <row r="148" spans="1:43">
      <c r="A148" s="41" t="s">
        <v>100</v>
      </c>
      <c r="B148" s="32" t="s">
        <v>97</v>
      </c>
      <c r="C148" s="42">
        <f>SUM(C124:F124)</f>
        <v>3471136533</v>
      </c>
      <c r="D148" s="42">
        <f>SUM(H124:K124)</f>
        <v>3593028033</v>
      </c>
      <c r="E148" s="42">
        <f>SUM(K124:N124)</f>
        <v>3405088767</v>
      </c>
      <c r="F148" s="42">
        <f>SUM(O124:R124)</f>
        <v>3444478693</v>
      </c>
      <c r="G148" s="42">
        <f>SUM(S124:V124)</f>
        <v>3452695891</v>
      </c>
      <c r="H148" s="33"/>
      <c r="I148" s="32" t="s">
        <v>100</v>
      </c>
      <c r="J148" s="32" t="s">
        <v>97</v>
      </c>
      <c r="K148" s="42">
        <f>C148</f>
        <v>3471136533</v>
      </c>
      <c r="L148" s="42">
        <f t="shared" ref="L148:O148" si="23">D148</f>
        <v>3593028033</v>
      </c>
      <c r="M148" s="42">
        <f t="shared" si="23"/>
        <v>3405088767</v>
      </c>
      <c r="N148" s="42">
        <f t="shared" si="23"/>
        <v>3444478693</v>
      </c>
      <c r="O148" s="42">
        <f t="shared" si="23"/>
        <v>3452695891</v>
      </c>
      <c r="P148" s="35"/>
      <c r="Q148" s="35"/>
      <c r="R148" s="50">
        <f>SUM(O143:O146)/SUM(O143:O146,O148)</f>
        <v>0.10688353623053876</v>
      </c>
      <c r="S148" s="35"/>
      <c r="T148" s="37"/>
      <c r="U148" s="27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</row>
    <row r="149" spans="1:43">
      <c r="A149" s="44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7"/>
      <c r="U149" s="27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</row>
    <row r="150" spans="1:43">
      <c r="A150" s="44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7"/>
      <c r="U150" s="27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</row>
    <row r="151" spans="1:43" ht="18.75">
      <c r="A151" s="31" t="s">
        <v>103</v>
      </c>
      <c r="B151" s="32"/>
      <c r="C151" s="40">
        <v>2011</v>
      </c>
      <c r="D151" s="40">
        <v>2012</v>
      </c>
      <c r="E151" s="40">
        <v>2013</v>
      </c>
      <c r="F151" s="40">
        <v>2014</v>
      </c>
      <c r="G151" s="40" t="s">
        <v>102</v>
      </c>
      <c r="H151" s="35"/>
      <c r="I151" s="35"/>
      <c r="J151" s="35"/>
      <c r="K151" s="35"/>
      <c r="L151" s="35"/>
      <c r="M151" s="35"/>
      <c r="N151" s="35"/>
      <c r="O151" s="45"/>
      <c r="P151" s="35"/>
      <c r="Q151" s="35"/>
      <c r="R151" s="35"/>
      <c r="S151" s="35"/>
      <c r="T151" s="37"/>
      <c r="U151" s="27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</row>
    <row r="152" spans="1:43">
      <c r="A152" s="41" t="s">
        <v>13</v>
      </c>
      <c r="B152" s="32" t="s">
        <v>7</v>
      </c>
      <c r="C152" s="42">
        <f>SUM(C9:F9)</f>
        <v>7743</v>
      </c>
      <c r="D152" s="42">
        <f>SUM(G9:J9)</f>
        <v>26984</v>
      </c>
      <c r="E152" s="42">
        <f>SUM(K9:N9)</f>
        <v>93965</v>
      </c>
      <c r="F152" s="42">
        <f>SUM(O9:R9)</f>
        <v>221330</v>
      </c>
      <c r="G152" s="42">
        <f>SUM(S9:V9)</f>
        <v>337729</v>
      </c>
      <c r="H152" s="35"/>
      <c r="I152" s="35"/>
      <c r="J152" s="35"/>
      <c r="K152" s="35"/>
      <c r="L152" s="35"/>
      <c r="M152" s="35"/>
      <c r="N152" s="35"/>
      <c r="O152" s="45"/>
      <c r="P152" s="35"/>
      <c r="Q152" s="35"/>
      <c r="R152" s="35"/>
      <c r="S152" s="35"/>
      <c r="T152" s="37"/>
      <c r="U152" s="27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</row>
    <row r="153" spans="1:43">
      <c r="A153" s="41" t="s">
        <v>40</v>
      </c>
      <c r="B153" s="32" t="s">
        <v>7</v>
      </c>
      <c r="C153" s="42">
        <f>SUM(C10:F15)</f>
        <v>1022366</v>
      </c>
      <c r="D153" s="42">
        <f>SUM(G10:J15)</f>
        <v>1218621</v>
      </c>
      <c r="E153" s="42">
        <f>SUM(K10:N15)</f>
        <v>1983865</v>
      </c>
      <c r="F153" s="42">
        <f>SUM(O10:R15)</f>
        <v>2030660</v>
      </c>
      <c r="G153" s="42">
        <f>SUM(S10:V15)</f>
        <v>2131266</v>
      </c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7"/>
      <c r="U153" s="27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</row>
    <row r="154" spans="1:43">
      <c r="A154" s="41" t="s">
        <v>8</v>
      </c>
      <c r="B154" s="32" t="s">
        <v>7</v>
      </c>
      <c r="C154" s="42">
        <f>SUM(C4:F4)</f>
        <v>84267</v>
      </c>
      <c r="D154" s="42">
        <f>SUM(G4:J4)</f>
        <v>149148</v>
      </c>
      <c r="E154" s="42">
        <f>SUM(K4:N4)</f>
        <v>562202</v>
      </c>
      <c r="F154" s="42">
        <f>SUM(O4:R4)</f>
        <v>725328</v>
      </c>
      <c r="G154" s="42">
        <f>SUM(S4:V4)</f>
        <v>1209308</v>
      </c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7"/>
      <c r="U154" s="27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</row>
    <row r="155" spans="1:43">
      <c r="A155" s="41" t="s">
        <v>21</v>
      </c>
      <c r="B155" s="32" t="s">
        <v>7</v>
      </c>
      <c r="C155" s="42">
        <f>SUM(C18:F18)</f>
        <v>17020</v>
      </c>
      <c r="D155" s="42">
        <f>SUM(G18:J18)</f>
        <v>72659</v>
      </c>
      <c r="E155" s="42">
        <f>SUM(K18:N18)</f>
        <v>789929</v>
      </c>
      <c r="F155" s="42">
        <f>SUM(O18:R18)</f>
        <v>844979</v>
      </c>
      <c r="G155" s="42">
        <f>SUM(S18:V18)</f>
        <v>1038171</v>
      </c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7"/>
      <c r="U155" s="27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</row>
    <row r="156" spans="1:43">
      <c r="A156" s="41" t="s">
        <v>23</v>
      </c>
      <c r="B156" s="32" t="s">
        <v>7</v>
      </c>
      <c r="C156" s="42">
        <f>SUM(C7:F7,C17:F17)</f>
        <v>162987</v>
      </c>
      <c r="D156" s="42">
        <f>SUM(G7:J7, G17:J17)</f>
        <v>181079</v>
      </c>
      <c r="E156" s="42">
        <f>SUM(K7:N7, K17:N17)</f>
        <v>222144</v>
      </c>
      <c r="F156" s="42">
        <f>SUM(O7:R7, O17:R17)</f>
        <v>247130</v>
      </c>
      <c r="G156" s="42">
        <f>SUM(S7:V7, S17:V17)</f>
        <v>179224</v>
      </c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7"/>
      <c r="U156" s="27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</row>
    <row r="157" spans="1:43">
      <c r="A157" s="41" t="s">
        <v>24</v>
      </c>
      <c r="B157" s="32" t="s">
        <v>7</v>
      </c>
      <c r="C157" s="42">
        <f>SUM(C3:F3,C5:F5)</f>
        <v>14715</v>
      </c>
      <c r="D157" s="42">
        <f>SUM(G3:J3, G5:J5)</f>
        <v>14845</v>
      </c>
      <c r="E157" s="42">
        <f>SUM(K3:N3, K5:N5)</f>
        <v>98069</v>
      </c>
      <c r="F157" s="42">
        <f>SUM(O3:R3, O5:R5)</f>
        <v>227122</v>
      </c>
      <c r="G157" s="42">
        <f>SUM(S3:V3, S5:V5)</f>
        <v>586792</v>
      </c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7"/>
      <c r="U157" s="27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</row>
    <row r="158" spans="1:43">
      <c r="A158" s="44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7"/>
      <c r="U158" s="27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</row>
    <row r="159" spans="1:43">
      <c r="A159" s="44"/>
      <c r="B159" s="35"/>
      <c r="C159" s="42"/>
      <c r="D159" s="42"/>
      <c r="E159" s="42"/>
      <c r="F159" s="42"/>
      <c r="G159" s="42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7"/>
      <c r="U159" s="27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</row>
    <row r="160" spans="1:43">
      <c r="A160" s="44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7"/>
      <c r="U160" s="27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</row>
    <row r="161" spans="1:43" ht="13.5" thickBot="1">
      <c r="A161" s="46"/>
      <c r="B161" s="47"/>
      <c r="C161" s="47"/>
      <c r="D161" s="47"/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8"/>
      <c r="U161" s="27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</row>
    <row r="162" spans="1:43" ht="11.25" customHeight="1">
      <c r="D162" s="25"/>
      <c r="E162" s="25"/>
      <c r="F162" s="25"/>
      <c r="G162" s="25"/>
      <c r="U162" s="27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</row>
    <row r="163" spans="1:43">
      <c r="A163" s="3" t="s">
        <v>25</v>
      </c>
      <c r="B163" s="3"/>
      <c r="C163" s="66"/>
      <c r="D163" s="67"/>
      <c r="E163" s="67"/>
      <c r="F163" s="68"/>
      <c r="G163" s="66"/>
      <c r="H163" s="67"/>
      <c r="I163" s="67"/>
      <c r="J163" s="68"/>
      <c r="K163" s="66"/>
      <c r="L163" s="67"/>
      <c r="M163" s="67"/>
      <c r="N163" s="68"/>
      <c r="O163" s="66"/>
      <c r="P163" s="67"/>
      <c r="Q163" s="67"/>
      <c r="R163" s="68"/>
      <c r="S163" s="66"/>
      <c r="T163" s="67"/>
      <c r="U163" s="67"/>
      <c r="V163" s="68"/>
      <c r="W163" s="12"/>
      <c r="X163" s="12"/>
      <c r="Y163" s="12"/>
      <c r="Z163" s="12"/>
      <c r="AA163" s="12"/>
      <c r="AB163" s="12"/>
      <c r="AC163" s="12"/>
      <c r="AD163" s="12"/>
      <c r="AE163" s="1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</row>
    <row r="164" spans="1:43" ht="25.5">
      <c r="A164" s="3"/>
      <c r="B164" s="2" t="s">
        <v>35</v>
      </c>
      <c r="C164" s="5" t="s">
        <v>57</v>
      </c>
      <c r="D164" s="5" t="s">
        <v>58</v>
      </c>
      <c r="E164" s="5" t="s">
        <v>59</v>
      </c>
      <c r="F164" s="5" t="s">
        <v>60</v>
      </c>
      <c r="G164" s="5" t="s">
        <v>61</v>
      </c>
      <c r="H164" s="5" t="s">
        <v>62</v>
      </c>
      <c r="I164" s="5" t="s">
        <v>63</v>
      </c>
      <c r="J164" s="5" t="s">
        <v>64</v>
      </c>
      <c r="K164" s="5" t="s">
        <v>65</v>
      </c>
      <c r="L164" s="5" t="s">
        <v>66</v>
      </c>
      <c r="M164" s="5" t="s">
        <v>67</v>
      </c>
      <c r="N164" s="5" t="s">
        <v>68</v>
      </c>
      <c r="O164" s="5" t="s">
        <v>69</v>
      </c>
      <c r="P164" s="5" t="s">
        <v>70</v>
      </c>
      <c r="Q164" s="5" t="s">
        <v>71</v>
      </c>
      <c r="R164" s="5" t="s">
        <v>72</v>
      </c>
      <c r="S164" s="5" t="s">
        <v>86</v>
      </c>
      <c r="T164" s="2"/>
      <c r="U164" s="2"/>
      <c r="V164" s="2"/>
      <c r="W164" s="14"/>
      <c r="X164" s="14"/>
      <c r="Y164" s="14"/>
      <c r="Z164" s="14"/>
      <c r="AA164" s="14"/>
      <c r="AB164" s="14"/>
      <c r="AC164" s="14"/>
      <c r="AD164" s="14"/>
      <c r="AE164" s="14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</row>
    <row r="165" spans="1:43">
      <c r="A165" s="2" t="s">
        <v>6</v>
      </c>
      <c r="B165" s="2" t="s">
        <v>36</v>
      </c>
      <c r="C165" s="9">
        <v>0</v>
      </c>
      <c r="D165" s="9">
        <v>0</v>
      </c>
      <c r="E165" s="9">
        <v>0</v>
      </c>
      <c r="F165" s="9">
        <v>0</v>
      </c>
      <c r="G165" s="9">
        <v>0</v>
      </c>
      <c r="H165" s="9">
        <v>0</v>
      </c>
      <c r="I165" s="9">
        <v>0</v>
      </c>
      <c r="J165" s="9">
        <v>0</v>
      </c>
      <c r="K165" s="9">
        <v>1395019</v>
      </c>
      <c r="L165" s="9">
        <v>2075344</v>
      </c>
      <c r="M165" s="9">
        <v>2791724</v>
      </c>
      <c r="N165" s="9">
        <v>3076986</v>
      </c>
      <c r="O165" s="9">
        <v>3444990</v>
      </c>
      <c r="P165" s="9">
        <v>4442669</v>
      </c>
      <c r="Q165" s="9">
        <v>6193640</v>
      </c>
      <c r="R165" s="9">
        <v>8149699</v>
      </c>
      <c r="S165" s="9">
        <v>10030553</v>
      </c>
      <c r="T165" s="2"/>
      <c r="U165" s="2"/>
      <c r="V165" s="2"/>
      <c r="W165" s="14"/>
      <c r="X165" s="14"/>
      <c r="Y165" s="14"/>
      <c r="Z165" s="14"/>
      <c r="AA165" s="14"/>
      <c r="AB165" s="14"/>
      <c r="AC165" s="14"/>
      <c r="AD165" s="14"/>
      <c r="AE165" s="14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</row>
    <row r="166" spans="1:43">
      <c r="A166" s="2" t="s">
        <v>8</v>
      </c>
      <c r="B166" s="2" t="s">
        <v>37</v>
      </c>
      <c r="C166" s="9">
        <v>3134398</v>
      </c>
      <c r="D166" s="9">
        <v>3897361</v>
      </c>
      <c r="E166" s="9">
        <v>4867166</v>
      </c>
      <c r="F166" s="9">
        <v>5057936</v>
      </c>
      <c r="G166" s="9">
        <v>4989604</v>
      </c>
      <c r="H166" s="9">
        <v>5107196</v>
      </c>
      <c r="I166" s="9">
        <v>6975396</v>
      </c>
      <c r="J166" s="9">
        <v>9328716</v>
      </c>
      <c r="K166" s="9">
        <v>14880865</v>
      </c>
      <c r="L166" s="9">
        <v>17669614</v>
      </c>
      <c r="M166" s="9">
        <v>18277012</v>
      </c>
      <c r="N166" s="9">
        <v>18338670</v>
      </c>
      <c r="O166" s="9">
        <v>16923729</v>
      </c>
      <c r="P166" s="9">
        <v>17667613</v>
      </c>
      <c r="Q166" s="9">
        <v>20692044</v>
      </c>
      <c r="R166" s="9">
        <v>27937526</v>
      </c>
      <c r="S166" s="9">
        <v>31481749</v>
      </c>
      <c r="T166" s="2"/>
      <c r="U166" s="2"/>
      <c r="V166" s="2"/>
      <c r="W166" s="14"/>
      <c r="X166" s="14"/>
      <c r="Y166" s="14"/>
      <c r="Z166" s="14"/>
      <c r="AA166" s="14"/>
      <c r="AB166" s="14"/>
      <c r="AC166" s="14"/>
      <c r="AD166" s="14"/>
      <c r="AE166" s="14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</row>
    <row r="167" spans="1:43">
      <c r="A167" s="2" t="s">
        <v>9</v>
      </c>
      <c r="B167" s="2" t="s">
        <v>36</v>
      </c>
      <c r="C167" s="9">
        <v>393814</v>
      </c>
      <c r="D167" s="9">
        <v>451824</v>
      </c>
      <c r="E167" s="9">
        <v>482992</v>
      </c>
      <c r="F167" s="9">
        <v>446267</v>
      </c>
      <c r="G167" s="9">
        <v>398491</v>
      </c>
      <c r="H167" s="9">
        <v>391091</v>
      </c>
      <c r="I167" s="9">
        <v>430822</v>
      </c>
      <c r="J167" s="9">
        <v>971338</v>
      </c>
      <c r="K167" s="9">
        <v>1162413</v>
      </c>
      <c r="L167" s="9">
        <v>1462378</v>
      </c>
      <c r="M167" s="9">
        <v>1575364</v>
      </c>
      <c r="N167" s="9">
        <v>2117490</v>
      </c>
      <c r="O167" s="9">
        <v>3314744</v>
      </c>
      <c r="P167" s="9">
        <v>4385771</v>
      </c>
      <c r="Q167" s="9">
        <v>5866122</v>
      </c>
      <c r="R167" s="9">
        <v>6555901</v>
      </c>
      <c r="S167" s="9">
        <v>6987964</v>
      </c>
      <c r="T167" s="2"/>
      <c r="U167" s="2"/>
      <c r="V167" s="2"/>
      <c r="W167" s="14"/>
      <c r="X167" s="14"/>
      <c r="Y167" s="14"/>
      <c r="Z167" s="14"/>
      <c r="AA167" s="14"/>
      <c r="AB167" s="14"/>
      <c r="AC167" s="14"/>
      <c r="AD167" s="14"/>
      <c r="AE167" s="14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</row>
    <row r="168" spans="1:43">
      <c r="A168" s="2" t="s">
        <v>10</v>
      </c>
      <c r="B168" s="2" t="s">
        <v>37</v>
      </c>
      <c r="C168" s="9">
        <v>3236942912</v>
      </c>
      <c r="D168" s="9">
        <v>3252276395</v>
      </c>
      <c r="E168" s="9">
        <v>3242803254</v>
      </c>
      <c r="F168" s="9">
        <v>3240016293</v>
      </c>
      <c r="G168" s="9">
        <v>3272282642</v>
      </c>
      <c r="H168" s="9">
        <v>3214116838</v>
      </c>
      <c r="I168" s="9">
        <v>3215979250</v>
      </c>
      <c r="J168" s="9">
        <v>3223855891</v>
      </c>
      <c r="K168" s="9">
        <v>3197093350</v>
      </c>
      <c r="L168" s="9">
        <v>3233583615</v>
      </c>
      <c r="M168" s="9">
        <v>3241110216</v>
      </c>
      <c r="N168" s="9">
        <v>3251045568</v>
      </c>
      <c r="O168" s="9">
        <v>3273335792</v>
      </c>
      <c r="P168" s="9">
        <v>3286312826</v>
      </c>
      <c r="Q168" s="9">
        <v>3322709089</v>
      </c>
      <c r="R168" s="9">
        <v>3358459320</v>
      </c>
      <c r="S168" s="9">
        <v>3330642190</v>
      </c>
      <c r="T168" s="2"/>
      <c r="U168" s="2"/>
      <c r="V168" s="2"/>
      <c r="W168" s="14"/>
      <c r="X168" s="14"/>
      <c r="Y168" s="14"/>
      <c r="Z168" s="14"/>
      <c r="AA168" s="14"/>
      <c r="AB168" s="14"/>
      <c r="AC168" s="14"/>
      <c r="AD168" s="14"/>
      <c r="AE168" s="14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</row>
    <row r="169" spans="1:43">
      <c r="A169" s="2" t="s">
        <v>11</v>
      </c>
      <c r="B169" s="2" t="s">
        <v>36</v>
      </c>
      <c r="C169" s="9">
        <v>12924835</v>
      </c>
      <c r="D169" s="9">
        <v>12896923</v>
      </c>
      <c r="E169" s="9">
        <v>12863114</v>
      </c>
      <c r="F169" s="9">
        <v>13528834</v>
      </c>
      <c r="G169" s="9">
        <v>14149078</v>
      </c>
      <c r="H169" s="9">
        <v>14839333</v>
      </c>
      <c r="I169" s="9">
        <v>15526962</v>
      </c>
      <c r="J169" s="9">
        <v>15248998</v>
      </c>
      <c r="K169" s="9">
        <v>15191628</v>
      </c>
      <c r="L169" s="9">
        <v>15479282</v>
      </c>
      <c r="M169" s="9">
        <v>16581324</v>
      </c>
      <c r="N169" s="9">
        <v>17758912</v>
      </c>
      <c r="O169" s="9">
        <v>18736723</v>
      </c>
      <c r="P169" s="9">
        <v>19024532</v>
      </c>
      <c r="Q169" s="9">
        <v>17557110</v>
      </c>
      <c r="R169" s="9">
        <v>16366950</v>
      </c>
      <c r="S169" s="9">
        <v>15176138</v>
      </c>
      <c r="T169" s="2"/>
      <c r="U169" s="2"/>
      <c r="V169" s="2"/>
      <c r="W169" s="14"/>
      <c r="X169" s="14"/>
      <c r="Y169" s="14"/>
      <c r="Z169" s="14"/>
      <c r="AA169" s="14"/>
      <c r="AB169" s="14"/>
      <c r="AC169" s="14"/>
      <c r="AD169" s="14"/>
      <c r="AE169" s="14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</row>
    <row r="170" spans="1:43">
      <c r="A170" s="2" t="s">
        <v>12</v>
      </c>
      <c r="B170" s="2" t="s">
        <v>37</v>
      </c>
      <c r="C170" s="9">
        <v>867784133</v>
      </c>
      <c r="D170" s="9">
        <v>866517868</v>
      </c>
      <c r="E170" s="9">
        <v>864402462</v>
      </c>
      <c r="F170" s="9">
        <v>878751402</v>
      </c>
      <c r="G170" s="9">
        <v>894605531</v>
      </c>
      <c r="H170" s="9">
        <v>898257008</v>
      </c>
      <c r="I170" s="9">
        <v>902825669</v>
      </c>
      <c r="J170" s="9">
        <v>877120282</v>
      </c>
      <c r="K170" s="9">
        <v>851272192</v>
      </c>
      <c r="L170" s="9">
        <v>846964993</v>
      </c>
      <c r="M170" s="9">
        <v>829938174</v>
      </c>
      <c r="N170" s="9">
        <v>832640770</v>
      </c>
      <c r="O170" s="9">
        <v>861119673</v>
      </c>
      <c r="P170" s="9">
        <v>873590803</v>
      </c>
      <c r="Q170" s="9">
        <v>889867330</v>
      </c>
      <c r="R170" s="9">
        <v>902689874</v>
      </c>
      <c r="S170" s="9">
        <v>863173973</v>
      </c>
      <c r="T170" s="2"/>
      <c r="U170" s="2"/>
      <c r="V170" s="2"/>
      <c r="W170" s="14"/>
      <c r="X170" s="14"/>
      <c r="Y170" s="14"/>
      <c r="Z170" s="14"/>
      <c r="AA170" s="14"/>
      <c r="AB170" s="14"/>
      <c r="AC170" s="14"/>
      <c r="AD170" s="14"/>
      <c r="AE170" s="14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</row>
    <row r="171" spans="1:43">
      <c r="A171" s="2" t="s">
        <v>13</v>
      </c>
      <c r="B171" s="2" t="s">
        <v>38</v>
      </c>
      <c r="C171" s="9">
        <v>93674</v>
      </c>
      <c r="D171" s="9">
        <v>143443</v>
      </c>
      <c r="E171" s="9">
        <v>195685</v>
      </c>
      <c r="F171" s="9">
        <v>254706</v>
      </c>
      <c r="G171" s="9">
        <v>328867</v>
      </c>
      <c r="H171" s="9">
        <v>417549</v>
      </c>
      <c r="I171" s="9">
        <v>536369</v>
      </c>
      <c r="J171" s="9">
        <v>687112</v>
      </c>
      <c r="K171" s="9">
        <v>900088</v>
      </c>
      <c r="L171" s="9">
        <v>1155041</v>
      </c>
      <c r="M171" s="9">
        <v>1456008</v>
      </c>
      <c r="N171" s="9">
        <v>1783091</v>
      </c>
      <c r="O171" s="9">
        <v>2113165</v>
      </c>
      <c r="P171" s="9">
        <v>2419427</v>
      </c>
      <c r="Q171" s="9">
        <v>2679511</v>
      </c>
      <c r="R171" s="9">
        <v>2989276</v>
      </c>
      <c r="S171" s="9">
        <v>3243858</v>
      </c>
      <c r="T171" s="2"/>
      <c r="U171" s="2"/>
      <c r="V171" s="2"/>
      <c r="W171" s="14"/>
      <c r="X171" s="14"/>
      <c r="Y171" s="14"/>
      <c r="Z171" s="14"/>
      <c r="AA171" s="14"/>
      <c r="AB171" s="14"/>
      <c r="AC171" s="14"/>
      <c r="AD171" s="14"/>
      <c r="AE171" s="14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</row>
    <row r="172" spans="1:43">
      <c r="A172" s="2" t="s">
        <v>14</v>
      </c>
      <c r="B172" s="2" t="s">
        <v>37</v>
      </c>
      <c r="C172" s="9">
        <v>7575236</v>
      </c>
      <c r="D172" s="9">
        <v>8782204</v>
      </c>
      <c r="E172" s="9">
        <v>10385718</v>
      </c>
      <c r="F172" s="9">
        <v>15045832</v>
      </c>
      <c r="G172" s="9">
        <v>18273540</v>
      </c>
      <c r="H172" s="9">
        <v>23502168</v>
      </c>
      <c r="I172" s="9">
        <v>24462969</v>
      </c>
      <c r="J172" s="9">
        <v>30800302</v>
      </c>
      <c r="K172" s="9">
        <v>29935668</v>
      </c>
      <c r="L172" s="9">
        <v>28203075</v>
      </c>
      <c r="M172" s="9">
        <v>35586481</v>
      </c>
      <c r="N172" s="9">
        <v>31849151</v>
      </c>
      <c r="O172" s="9">
        <v>35629052</v>
      </c>
      <c r="P172" s="9">
        <v>37563250</v>
      </c>
      <c r="Q172" s="9">
        <v>35045800</v>
      </c>
      <c r="R172" s="9">
        <v>34844179</v>
      </c>
      <c r="S172" s="9">
        <v>40096056</v>
      </c>
      <c r="T172" s="2"/>
      <c r="U172" s="2"/>
      <c r="V172" s="2"/>
      <c r="W172" s="14"/>
      <c r="X172" s="14"/>
      <c r="Y172" s="14"/>
      <c r="Z172" s="14"/>
      <c r="AA172" s="14"/>
      <c r="AB172" s="14"/>
      <c r="AC172" s="14"/>
      <c r="AD172" s="14"/>
      <c r="AE172" s="14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</row>
    <row r="173" spans="1:43">
      <c r="A173" s="2" t="s">
        <v>15</v>
      </c>
      <c r="B173" s="2" t="s">
        <v>37</v>
      </c>
      <c r="C173" s="9">
        <v>198854205</v>
      </c>
      <c r="D173" s="9">
        <v>191995220</v>
      </c>
      <c r="E173" s="9">
        <v>187158623</v>
      </c>
      <c r="F173" s="9">
        <v>173382847</v>
      </c>
      <c r="G173" s="9">
        <v>165095519</v>
      </c>
      <c r="H173" s="9">
        <v>142612968</v>
      </c>
      <c r="I173" s="9">
        <v>112907938</v>
      </c>
      <c r="J173" s="9">
        <v>84958919</v>
      </c>
      <c r="K173" s="9">
        <v>57874726</v>
      </c>
      <c r="L173" s="9">
        <v>44535318</v>
      </c>
      <c r="M173" s="9">
        <v>37069512</v>
      </c>
      <c r="N173" s="9">
        <v>51043279</v>
      </c>
      <c r="O173" s="9">
        <v>65969837</v>
      </c>
      <c r="P173" s="9">
        <v>72268242</v>
      </c>
      <c r="Q173" s="9">
        <v>79005332</v>
      </c>
      <c r="R173" s="9">
        <v>71286932</v>
      </c>
      <c r="S173" s="9">
        <v>53230498</v>
      </c>
      <c r="T173" s="2"/>
      <c r="U173" s="2"/>
      <c r="V173" s="2"/>
      <c r="W173" s="14"/>
      <c r="X173" s="14"/>
      <c r="Y173" s="14"/>
      <c r="Z173" s="14"/>
      <c r="AA173" s="14"/>
      <c r="AB173" s="14"/>
      <c r="AC173" s="14"/>
      <c r="AD173" s="14"/>
      <c r="AE173" s="14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</row>
    <row r="174" spans="1:43">
      <c r="A174" s="2" t="s">
        <v>16</v>
      </c>
      <c r="B174" s="2" t="s">
        <v>37</v>
      </c>
      <c r="C174" s="9">
        <v>7246399</v>
      </c>
      <c r="D174" s="9">
        <v>6789762</v>
      </c>
      <c r="E174" s="9">
        <v>6784616</v>
      </c>
      <c r="F174" s="9">
        <v>10768168</v>
      </c>
      <c r="G174" s="9">
        <v>13619262</v>
      </c>
      <c r="H174" s="9">
        <v>17549208</v>
      </c>
      <c r="I174" s="9">
        <v>20591198</v>
      </c>
      <c r="J174" s="9">
        <v>22341154</v>
      </c>
      <c r="K174" s="9">
        <v>20904098</v>
      </c>
      <c r="L174" s="9">
        <v>17641650</v>
      </c>
      <c r="M174" s="9">
        <v>14799697</v>
      </c>
      <c r="N174" s="9">
        <v>8636820</v>
      </c>
      <c r="O174" s="9">
        <v>7390422</v>
      </c>
      <c r="P174" s="9">
        <v>5464606</v>
      </c>
      <c r="Q174" s="9">
        <v>3556344</v>
      </c>
      <c r="R174" s="9">
        <v>1994517</v>
      </c>
      <c r="S174" s="9">
        <v>1400596</v>
      </c>
      <c r="T174" s="2"/>
      <c r="U174" s="2"/>
      <c r="V174" s="2"/>
      <c r="W174" s="14"/>
      <c r="X174" s="14"/>
      <c r="Y174" s="14"/>
      <c r="Z174" s="14"/>
      <c r="AA174" s="14"/>
      <c r="AB174" s="14"/>
      <c r="AC174" s="14"/>
      <c r="AD174" s="14"/>
      <c r="AE174" s="14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</row>
    <row r="175" spans="1:43">
      <c r="A175" s="2" t="s">
        <v>17</v>
      </c>
      <c r="B175" s="2" t="s">
        <v>37</v>
      </c>
      <c r="C175" s="9">
        <v>13505246</v>
      </c>
      <c r="D175" s="9">
        <v>12850871</v>
      </c>
      <c r="E175" s="9">
        <v>13077301</v>
      </c>
      <c r="F175" s="9">
        <v>10688677</v>
      </c>
      <c r="G175" s="9">
        <v>15049090</v>
      </c>
      <c r="H175" s="9">
        <v>22367558</v>
      </c>
      <c r="I175" s="9">
        <v>27104514</v>
      </c>
      <c r="J175" s="9">
        <v>37818553</v>
      </c>
      <c r="K175" s="9">
        <v>49030916</v>
      </c>
      <c r="L175" s="9">
        <v>57298723</v>
      </c>
      <c r="M175" s="9">
        <v>70889288</v>
      </c>
      <c r="N175" s="9">
        <v>77396548</v>
      </c>
      <c r="O175" s="9">
        <v>72918807</v>
      </c>
      <c r="P175" s="9">
        <v>72550562</v>
      </c>
      <c r="Q175" s="9">
        <v>65979509</v>
      </c>
      <c r="R175" s="9">
        <v>62075160</v>
      </c>
      <c r="S175" s="9">
        <v>63081898</v>
      </c>
      <c r="T175" s="2"/>
      <c r="U175" s="2"/>
      <c r="V175" s="2"/>
      <c r="W175" s="14"/>
      <c r="X175" s="14"/>
      <c r="Y175" s="14"/>
      <c r="Z175" s="14"/>
      <c r="AA175" s="14"/>
      <c r="AB175" s="14"/>
      <c r="AC175" s="14"/>
      <c r="AD175" s="14"/>
      <c r="AE175" s="14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</row>
    <row r="176" spans="1:43">
      <c r="A176" s="2" t="s">
        <v>18</v>
      </c>
      <c r="B176" s="2" t="s">
        <v>37</v>
      </c>
      <c r="C176" s="9">
        <v>65857310</v>
      </c>
      <c r="D176" s="9">
        <v>71496170</v>
      </c>
      <c r="E176" s="9">
        <v>72514412</v>
      </c>
      <c r="F176" s="9">
        <v>74367372</v>
      </c>
      <c r="G176" s="9">
        <v>71527741</v>
      </c>
      <c r="H176" s="9">
        <v>70883504</v>
      </c>
      <c r="I176" s="9">
        <v>79031257</v>
      </c>
      <c r="J176" s="9">
        <v>86276972</v>
      </c>
      <c r="K176" s="9">
        <v>95506918</v>
      </c>
      <c r="L176" s="9">
        <v>97779716</v>
      </c>
      <c r="M176" s="9">
        <v>94287812</v>
      </c>
      <c r="N176" s="9">
        <v>90858120</v>
      </c>
      <c r="O176" s="9">
        <v>85267800</v>
      </c>
      <c r="P176" s="9">
        <v>82486388</v>
      </c>
      <c r="Q176" s="9">
        <v>88413197</v>
      </c>
      <c r="R176" s="9">
        <v>97633852</v>
      </c>
      <c r="S176" s="9">
        <v>116593218</v>
      </c>
      <c r="T176" s="2"/>
      <c r="U176" s="2"/>
      <c r="V176" s="2"/>
      <c r="W176" s="14"/>
      <c r="X176" s="14"/>
      <c r="Y176" s="14"/>
      <c r="Z176" s="14"/>
      <c r="AA176" s="14"/>
      <c r="AB176" s="14"/>
      <c r="AC176" s="14"/>
      <c r="AD176" s="14"/>
      <c r="AE176" s="14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</row>
    <row r="177" spans="1:43">
      <c r="A177" s="2" t="s">
        <v>19</v>
      </c>
      <c r="B177" s="2" t="s">
        <v>37</v>
      </c>
      <c r="C177" s="9">
        <v>79182760</v>
      </c>
      <c r="D177" s="9">
        <v>83950758</v>
      </c>
      <c r="E177" s="9">
        <v>82712900</v>
      </c>
      <c r="F177" s="9">
        <v>82667349</v>
      </c>
      <c r="G177" s="9">
        <v>85059397</v>
      </c>
      <c r="H177" s="9">
        <v>91337015</v>
      </c>
      <c r="I177" s="9">
        <v>99936224</v>
      </c>
      <c r="J177" s="9">
        <v>107798318</v>
      </c>
      <c r="K177" s="9">
        <v>116463486</v>
      </c>
      <c r="L177" s="9">
        <v>119752902</v>
      </c>
      <c r="M177" s="9">
        <v>114239891</v>
      </c>
      <c r="N177" s="9">
        <v>107756726</v>
      </c>
      <c r="O177" s="9">
        <v>103952592</v>
      </c>
      <c r="P177" s="9">
        <v>106303259</v>
      </c>
      <c r="Q177" s="9">
        <v>111076060</v>
      </c>
      <c r="R177" s="9">
        <v>112441321</v>
      </c>
      <c r="S177" s="9">
        <v>105992537</v>
      </c>
      <c r="T177" s="2"/>
      <c r="U177" s="2"/>
      <c r="V177" s="2"/>
      <c r="W177" s="14"/>
      <c r="X177" s="14"/>
      <c r="Y177" s="14"/>
      <c r="Z177" s="14"/>
      <c r="AA177" s="14"/>
      <c r="AB177" s="14"/>
      <c r="AC177" s="14"/>
      <c r="AD177" s="14"/>
      <c r="AE177" s="14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</row>
    <row r="178" spans="1:43">
      <c r="A178" s="11" t="s">
        <v>87</v>
      </c>
      <c r="B178" s="11" t="s">
        <v>38</v>
      </c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>
        <f t="shared" ref="R178:S178" si="24">AVERAGE(R132:U132)</f>
        <v>2364.1543641543644</v>
      </c>
      <c r="S178" s="9">
        <f t="shared" si="24"/>
        <v>1738.4097384097386</v>
      </c>
      <c r="T178" s="11"/>
      <c r="U178" s="11"/>
      <c r="V178" s="11"/>
      <c r="W178" s="14"/>
      <c r="X178" s="14"/>
      <c r="Y178" s="14"/>
      <c r="Z178" s="14"/>
      <c r="AA178" s="14"/>
      <c r="AB178" s="14"/>
      <c r="AC178" s="14"/>
      <c r="AD178" s="14"/>
      <c r="AE178" s="14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</row>
    <row r="179" spans="1:43">
      <c r="A179" s="2" t="s">
        <v>20</v>
      </c>
      <c r="B179" s="2" t="s">
        <v>36</v>
      </c>
      <c r="C179" s="9">
        <v>5330135</v>
      </c>
      <c r="D179" s="9">
        <v>5537046</v>
      </c>
      <c r="E179" s="9">
        <v>5908373</v>
      </c>
      <c r="F179" s="9">
        <v>6297298</v>
      </c>
      <c r="G179" s="9">
        <v>6846067</v>
      </c>
      <c r="H179" s="9">
        <v>7683153</v>
      </c>
      <c r="I179" s="9">
        <v>7775021</v>
      </c>
      <c r="J179" s="9">
        <v>7366293</v>
      </c>
      <c r="K179" s="9">
        <v>7107979</v>
      </c>
      <c r="L179" s="9">
        <v>6436701</v>
      </c>
      <c r="M179" s="9">
        <v>6497888</v>
      </c>
      <c r="N179" s="9">
        <v>6292046</v>
      </c>
      <c r="O179" s="9">
        <v>5479957</v>
      </c>
      <c r="P179" s="9">
        <v>4655286</v>
      </c>
      <c r="Q179" s="9">
        <v>3349504</v>
      </c>
      <c r="R179" s="9">
        <v>2515613</v>
      </c>
      <c r="S179" s="9">
        <v>1767305</v>
      </c>
      <c r="T179" s="2"/>
      <c r="U179" s="2"/>
      <c r="V179" s="2"/>
      <c r="W179" s="14"/>
      <c r="X179" s="14"/>
      <c r="Y179" s="14"/>
      <c r="Z179" s="14"/>
      <c r="AA179" s="14"/>
      <c r="AB179" s="14"/>
      <c r="AC179" s="14"/>
      <c r="AD179" s="14"/>
      <c r="AE179" s="14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</row>
    <row r="180" spans="1:43">
      <c r="A180" s="2" t="s">
        <v>21</v>
      </c>
      <c r="B180" s="2" t="s">
        <v>37</v>
      </c>
      <c r="C180" s="9">
        <v>450872</v>
      </c>
      <c r="D180" s="9">
        <v>547614</v>
      </c>
      <c r="E180" s="9">
        <v>639188</v>
      </c>
      <c r="F180" s="9">
        <v>734555</v>
      </c>
      <c r="G180" s="9">
        <v>2203727</v>
      </c>
      <c r="H180" s="9">
        <v>4071216</v>
      </c>
      <c r="I180" s="9">
        <v>9781054</v>
      </c>
      <c r="J180" s="9">
        <v>19672478</v>
      </c>
      <c r="K180" s="9">
        <v>29234756</v>
      </c>
      <c r="L180" s="9">
        <v>33657204</v>
      </c>
      <c r="M180" s="9">
        <v>34433600</v>
      </c>
      <c r="N180" s="9">
        <v>33453052</v>
      </c>
      <c r="O180" s="9">
        <v>28211217</v>
      </c>
      <c r="P180" s="9">
        <v>28507913</v>
      </c>
      <c r="Q180" s="9">
        <v>32034963</v>
      </c>
      <c r="R180" s="9">
        <v>35704556</v>
      </c>
      <c r="S180" s="9">
        <v>41288984</v>
      </c>
      <c r="T180" s="2"/>
      <c r="U180" s="2"/>
      <c r="V180" s="2"/>
      <c r="W180" s="14"/>
      <c r="X180" s="14"/>
      <c r="Y180" s="14"/>
      <c r="Z180" s="14"/>
      <c r="AA180" s="14"/>
      <c r="AB180" s="14"/>
      <c r="AC180" s="14"/>
      <c r="AD180" s="14"/>
      <c r="AE180" s="14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</row>
    <row r="181" spans="1:43">
      <c r="A181" s="2"/>
      <c r="B181" s="2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2"/>
      <c r="U181" s="2"/>
      <c r="V181" s="2"/>
      <c r="W181" s="14"/>
      <c r="X181" s="14"/>
      <c r="Y181" s="14"/>
      <c r="Z181" s="14"/>
      <c r="AA181" s="14"/>
      <c r="AB181" s="14"/>
      <c r="AC181" s="14"/>
      <c r="AD181" s="14"/>
      <c r="AE181" s="14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</row>
    <row r="182" spans="1:43">
      <c r="A182" s="5" t="s">
        <v>26</v>
      </c>
      <c r="B182" s="5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2"/>
      <c r="U182" s="2"/>
      <c r="V182" s="2"/>
      <c r="W182" s="14"/>
      <c r="X182" s="14"/>
      <c r="Y182" s="14"/>
      <c r="Z182" s="14"/>
      <c r="AA182" s="14"/>
      <c r="AB182" s="14"/>
      <c r="AC182" s="14"/>
      <c r="AD182" s="14"/>
      <c r="AE182" s="14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</row>
    <row r="183" spans="1:43" ht="15">
      <c r="A183" s="6" t="s">
        <v>27</v>
      </c>
      <c r="B183" s="6" t="s">
        <v>37</v>
      </c>
      <c r="C183" s="9">
        <v>198854205</v>
      </c>
      <c r="D183" s="9">
        <v>191995220</v>
      </c>
      <c r="E183" s="9">
        <v>187158623</v>
      </c>
      <c r="F183" s="9">
        <v>173382847</v>
      </c>
      <c r="G183" s="9">
        <v>165095519</v>
      </c>
      <c r="H183" s="9">
        <v>142612968</v>
      </c>
      <c r="I183" s="9">
        <v>112907938</v>
      </c>
      <c r="J183" s="9">
        <v>84958919</v>
      </c>
      <c r="K183" s="9">
        <v>57874726</v>
      </c>
      <c r="L183" s="9">
        <v>44535318</v>
      </c>
      <c r="M183" s="9">
        <v>37069512</v>
      </c>
      <c r="N183" s="9">
        <v>51043279</v>
      </c>
      <c r="O183" s="9">
        <v>65969837</v>
      </c>
      <c r="P183" s="9">
        <v>72268242</v>
      </c>
      <c r="Q183" s="9">
        <v>79005332</v>
      </c>
      <c r="R183" s="9">
        <v>71286932</v>
      </c>
      <c r="S183" s="9">
        <v>53230498</v>
      </c>
      <c r="T183" s="2"/>
      <c r="U183" s="2"/>
      <c r="V183" s="2"/>
      <c r="W183" s="14"/>
      <c r="X183" s="14"/>
      <c r="Y183" s="14"/>
      <c r="Z183" s="14"/>
      <c r="AA183" s="14"/>
      <c r="AB183" s="14"/>
      <c r="AC183" s="14"/>
      <c r="AD183" s="14"/>
      <c r="AE183" s="14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</row>
    <row r="184" spans="1:43">
      <c r="A184" s="2" t="s">
        <v>28</v>
      </c>
      <c r="B184" s="2" t="s">
        <v>37</v>
      </c>
      <c r="C184" s="9">
        <v>79182760</v>
      </c>
      <c r="D184" s="9">
        <v>83950758</v>
      </c>
      <c r="E184" s="9">
        <v>82712900</v>
      </c>
      <c r="F184" s="9">
        <v>82667349</v>
      </c>
      <c r="G184" s="9">
        <v>85059397</v>
      </c>
      <c r="H184" s="9">
        <v>91337015</v>
      </c>
      <c r="I184" s="9">
        <v>99936224</v>
      </c>
      <c r="J184" s="9">
        <v>107798318</v>
      </c>
      <c r="K184" s="9">
        <v>116463486</v>
      </c>
      <c r="L184" s="9">
        <v>119752902</v>
      </c>
      <c r="M184" s="9">
        <v>114239891</v>
      </c>
      <c r="N184" s="9">
        <v>107756726</v>
      </c>
      <c r="O184" s="9">
        <v>103952592</v>
      </c>
      <c r="P184" s="9">
        <v>106303259</v>
      </c>
      <c r="Q184" s="9">
        <v>111076060</v>
      </c>
      <c r="R184" s="9">
        <v>112441321</v>
      </c>
      <c r="S184" s="9">
        <v>105992537</v>
      </c>
      <c r="T184" s="2"/>
      <c r="U184" s="2"/>
      <c r="V184" s="2"/>
      <c r="W184" s="14"/>
      <c r="X184" s="14"/>
      <c r="Y184" s="14"/>
      <c r="Z184" s="14"/>
      <c r="AA184" s="14"/>
      <c r="AB184" s="14"/>
      <c r="AC184" s="14"/>
      <c r="AD184" s="14"/>
      <c r="AE184" s="14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</row>
    <row r="185" spans="1:43" ht="15">
      <c r="A185" s="6" t="s">
        <v>29</v>
      </c>
      <c r="B185" s="6" t="s">
        <v>37</v>
      </c>
      <c r="C185" s="9">
        <v>65857310</v>
      </c>
      <c r="D185" s="9">
        <v>71496170</v>
      </c>
      <c r="E185" s="9">
        <v>72514412</v>
      </c>
      <c r="F185" s="9">
        <v>74367372</v>
      </c>
      <c r="G185" s="9">
        <v>71527741</v>
      </c>
      <c r="H185" s="9">
        <v>70883504</v>
      </c>
      <c r="I185" s="9">
        <v>79031257</v>
      </c>
      <c r="J185" s="9">
        <v>86276972</v>
      </c>
      <c r="K185" s="9">
        <v>95506918</v>
      </c>
      <c r="L185" s="9">
        <v>97779716</v>
      </c>
      <c r="M185" s="9">
        <v>94287812</v>
      </c>
      <c r="N185" s="9">
        <v>90858120</v>
      </c>
      <c r="O185" s="9">
        <v>85267800</v>
      </c>
      <c r="P185" s="9">
        <v>82486388</v>
      </c>
      <c r="Q185" s="9">
        <v>88413197</v>
      </c>
      <c r="R185" s="9">
        <v>97633852</v>
      </c>
      <c r="S185" s="9">
        <v>116593218</v>
      </c>
      <c r="T185" s="2"/>
      <c r="U185" s="2"/>
      <c r="V185" s="2"/>
      <c r="W185" s="14"/>
      <c r="X185" s="14"/>
      <c r="Y185" s="14"/>
      <c r="Z185" s="14"/>
      <c r="AA185" s="14"/>
      <c r="AB185" s="14"/>
      <c r="AC185" s="14"/>
      <c r="AD185" s="14"/>
      <c r="AE185" s="14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</row>
    <row r="186" spans="1:43" ht="15">
      <c r="A186" s="6" t="s">
        <v>30</v>
      </c>
      <c r="B186" s="6" t="s">
        <v>37</v>
      </c>
      <c r="C186" s="9">
        <v>13505246</v>
      </c>
      <c r="D186" s="9">
        <v>12850871</v>
      </c>
      <c r="E186" s="9">
        <v>13077301</v>
      </c>
      <c r="F186" s="9">
        <v>10688677</v>
      </c>
      <c r="G186" s="9">
        <v>15049090</v>
      </c>
      <c r="H186" s="9">
        <v>22367558</v>
      </c>
      <c r="I186" s="9">
        <v>27104514</v>
      </c>
      <c r="J186" s="9">
        <v>37818553</v>
      </c>
      <c r="K186" s="9">
        <v>49030916</v>
      </c>
      <c r="L186" s="9">
        <v>57298723</v>
      </c>
      <c r="M186" s="9">
        <v>70889288</v>
      </c>
      <c r="N186" s="9">
        <v>77396548</v>
      </c>
      <c r="O186" s="9">
        <v>72918807</v>
      </c>
      <c r="P186" s="9">
        <v>72550562</v>
      </c>
      <c r="Q186" s="9">
        <v>65979509</v>
      </c>
      <c r="R186" s="9">
        <v>62075160</v>
      </c>
      <c r="S186" s="9">
        <v>63081898</v>
      </c>
      <c r="T186" s="2"/>
      <c r="U186" s="2"/>
      <c r="V186" s="2"/>
      <c r="W186" s="14"/>
      <c r="X186" s="14"/>
      <c r="Y186" s="14"/>
      <c r="Z186" s="14"/>
      <c r="AA186" s="14"/>
      <c r="AB186" s="14"/>
      <c r="AC186" s="14"/>
      <c r="AD186" s="14"/>
      <c r="AE186" s="14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</row>
    <row r="187" spans="1:43" ht="15">
      <c r="A187" s="6" t="s">
        <v>31</v>
      </c>
      <c r="B187" s="6" t="s">
        <v>37</v>
      </c>
      <c r="C187" s="9">
        <v>7246399</v>
      </c>
      <c r="D187" s="9">
        <v>6789762</v>
      </c>
      <c r="E187" s="9">
        <v>6784616</v>
      </c>
      <c r="F187" s="9">
        <v>10768168</v>
      </c>
      <c r="G187" s="9">
        <v>13619262</v>
      </c>
      <c r="H187" s="9">
        <v>17549208</v>
      </c>
      <c r="I187" s="9">
        <v>20591198</v>
      </c>
      <c r="J187" s="9">
        <v>22341154</v>
      </c>
      <c r="K187" s="9">
        <v>20904098</v>
      </c>
      <c r="L187" s="9">
        <v>17641650</v>
      </c>
      <c r="M187" s="9">
        <v>14799697</v>
      </c>
      <c r="N187" s="9">
        <v>8636820</v>
      </c>
      <c r="O187" s="9">
        <v>7390422</v>
      </c>
      <c r="P187" s="9">
        <v>5464606</v>
      </c>
      <c r="Q187" s="9">
        <v>3556344</v>
      </c>
      <c r="R187" s="9">
        <v>1994517</v>
      </c>
      <c r="S187" s="9">
        <v>1400596</v>
      </c>
      <c r="T187" s="2"/>
      <c r="U187" s="2"/>
      <c r="V187" s="2"/>
      <c r="W187" s="14"/>
      <c r="X187" s="14"/>
      <c r="Y187" s="14"/>
      <c r="Z187" s="14"/>
      <c r="AA187" s="14"/>
      <c r="AB187" s="14"/>
      <c r="AC187" s="14"/>
      <c r="AD187" s="14"/>
      <c r="AE187" s="14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</row>
    <row r="188" spans="1:43" ht="15">
      <c r="A188" s="6" t="s">
        <v>32</v>
      </c>
      <c r="B188" s="6" t="s">
        <v>37</v>
      </c>
      <c r="C188" s="9">
        <v>7575236</v>
      </c>
      <c r="D188" s="9">
        <v>8782204</v>
      </c>
      <c r="E188" s="9">
        <v>10385718</v>
      </c>
      <c r="F188" s="9">
        <v>15045832</v>
      </c>
      <c r="G188" s="9">
        <v>18273540</v>
      </c>
      <c r="H188" s="9">
        <v>23502168</v>
      </c>
      <c r="I188" s="9">
        <v>24462969</v>
      </c>
      <c r="J188" s="9">
        <v>30800302</v>
      </c>
      <c r="K188" s="9">
        <v>29935668</v>
      </c>
      <c r="L188" s="9">
        <v>28203075</v>
      </c>
      <c r="M188" s="9">
        <v>35586481</v>
      </c>
      <c r="N188" s="9">
        <v>31849151</v>
      </c>
      <c r="O188" s="9">
        <v>35629052</v>
      </c>
      <c r="P188" s="9">
        <v>37563250</v>
      </c>
      <c r="Q188" s="9">
        <v>35045800</v>
      </c>
      <c r="R188" s="9">
        <v>34844179</v>
      </c>
      <c r="S188" s="9">
        <v>40096056</v>
      </c>
      <c r="T188" s="2"/>
      <c r="U188" s="2"/>
      <c r="V188" s="2"/>
      <c r="W188" s="14"/>
      <c r="X188" s="14"/>
      <c r="Y188" s="14"/>
      <c r="Z188" s="14"/>
      <c r="AA188" s="14"/>
      <c r="AB188" s="14"/>
      <c r="AC188" s="14"/>
      <c r="AD188" s="14"/>
      <c r="AE188" s="14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</row>
    <row r="189" spans="1:43" ht="15">
      <c r="A189" s="6" t="s">
        <v>13</v>
      </c>
      <c r="B189" s="6" t="s">
        <v>38</v>
      </c>
      <c r="C189" s="9">
        <v>93674</v>
      </c>
      <c r="D189" s="9">
        <v>143443</v>
      </c>
      <c r="E189" s="9">
        <v>195685</v>
      </c>
      <c r="F189" s="9">
        <v>254706</v>
      </c>
      <c r="G189" s="9">
        <v>328867</v>
      </c>
      <c r="H189" s="9">
        <v>417549</v>
      </c>
      <c r="I189" s="9">
        <v>536369</v>
      </c>
      <c r="J189" s="9">
        <v>687112</v>
      </c>
      <c r="K189" s="9">
        <v>900088</v>
      </c>
      <c r="L189" s="9">
        <v>1155041</v>
      </c>
      <c r="M189" s="9">
        <v>1456008</v>
      </c>
      <c r="N189" s="9">
        <v>1783091</v>
      </c>
      <c r="O189" s="9">
        <v>2113165</v>
      </c>
      <c r="P189" s="9">
        <v>2419427</v>
      </c>
      <c r="Q189" s="9">
        <v>2679511</v>
      </c>
      <c r="R189" s="9">
        <v>2989276</v>
      </c>
      <c r="S189" s="9">
        <v>3243858</v>
      </c>
      <c r="T189" s="2"/>
      <c r="U189" s="2"/>
      <c r="V189" s="2"/>
      <c r="W189" s="14"/>
      <c r="X189" s="14"/>
      <c r="Y189" s="14"/>
      <c r="Z189" s="14"/>
      <c r="AA189" s="14"/>
      <c r="AB189" s="14"/>
      <c r="AC189" s="14"/>
      <c r="AD189" s="14"/>
      <c r="AE189" s="14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</row>
    <row r="190" spans="1:43" ht="15">
      <c r="A190" s="6" t="s">
        <v>23</v>
      </c>
      <c r="B190" s="6" t="s">
        <v>36</v>
      </c>
      <c r="C190" s="9">
        <v>18254970</v>
      </c>
      <c r="D190" s="9">
        <v>18433970</v>
      </c>
      <c r="E190" s="9">
        <v>18771487</v>
      </c>
      <c r="F190" s="9">
        <v>19826132</v>
      </c>
      <c r="G190" s="9">
        <v>20995145</v>
      </c>
      <c r="H190" s="9">
        <v>22522486</v>
      </c>
      <c r="I190" s="9">
        <v>23301983</v>
      </c>
      <c r="J190" s="9">
        <v>22615291</v>
      </c>
      <c r="K190" s="9">
        <v>22299607</v>
      </c>
      <c r="L190" s="9">
        <v>21915983</v>
      </c>
      <c r="M190" s="9">
        <v>23079212</v>
      </c>
      <c r="N190" s="9">
        <v>24050958</v>
      </c>
      <c r="O190" s="9">
        <v>24216679</v>
      </c>
      <c r="P190" s="9">
        <v>23679818</v>
      </c>
      <c r="Q190" s="9">
        <v>20906614</v>
      </c>
      <c r="R190" s="9">
        <v>18882563</v>
      </c>
      <c r="S190" s="9">
        <v>16943442</v>
      </c>
      <c r="T190" s="2"/>
      <c r="U190" s="2"/>
      <c r="V190" s="2"/>
      <c r="W190" s="14"/>
      <c r="X190" s="14"/>
      <c r="Y190" s="14"/>
      <c r="Z190" s="14"/>
      <c r="AA190" s="14"/>
      <c r="AB190" s="14"/>
      <c r="AC190" s="14"/>
      <c r="AD190" s="14"/>
      <c r="AE190" s="14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</row>
    <row r="191" spans="1:43" ht="15">
      <c r="A191" s="6" t="s">
        <v>24</v>
      </c>
      <c r="B191" s="6" t="s">
        <v>36</v>
      </c>
      <c r="C191" s="9">
        <v>393814</v>
      </c>
      <c r="D191" s="9">
        <v>451824</v>
      </c>
      <c r="E191" s="9">
        <v>482992</v>
      </c>
      <c r="F191" s="9">
        <v>446267</v>
      </c>
      <c r="G191" s="9">
        <v>398491</v>
      </c>
      <c r="H191" s="9">
        <v>391091</v>
      </c>
      <c r="I191" s="9">
        <v>430822</v>
      </c>
      <c r="J191" s="9">
        <v>971338</v>
      </c>
      <c r="K191" s="9">
        <v>2557432</v>
      </c>
      <c r="L191" s="9">
        <v>3537722</v>
      </c>
      <c r="M191" s="9">
        <v>4367088</v>
      </c>
      <c r="N191" s="9">
        <v>5194477</v>
      </c>
      <c r="O191" s="9">
        <v>6759734</v>
      </c>
      <c r="P191" s="9">
        <v>8828440</v>
      </c>
      <c r="Q191" s="9">
        <v>12059762</v>
      </c>
      <c r="R191" s="9">
        <v>14705600</v>
      </c>
      <c r="S191" s="9">
        <v>17018517</v>
      </c>
      <c r="T191" s="2"/>
      <c r="U191" s="2"/>
      <c r="V191" s="2"/>
      <c r="W191" s="14"/>
      <c r="X191" s="14"/>
      <c r="Y191" s="14"/>
      <c r="Z191" s="14"/>
      <c r="AA191" s="14"/>
      <c r="AB191" s="14"/>
      <c r="AC191" s="14"/>
      <c r="AD191" s="14"/>
      <c r="AE191" s="14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</row>
    <row r="192" spans="1:43" ht="15">
      <c r="A192" s="6" t="s">
        <v>8</v>
      </c>
      <c r="B192" s="6" t="s">
        <v>37</v>
      </c>
      <c r="C192" s="9">
        <v>3134398</v>
      </c>
      <c r="D192" s="9">
        <v>3897361</v>
      </c>
      <c r="E192" s="9">
        <v>4867166</v>
      </c>
      <c r="F192" s="9">
        <v>5057936</v>
      </c>
      <c r="G192" s="9">
        <v>4989604</v>
      </c>
      <c r="H192" s="9">
        <v>5107196</v>
      </c>
      <c r="I192" s="9">
        <v>6975396</v>
      </c>
      <c r="J192" s="9">
        <v>9328716</v>
      </c>
      <c r="K192" s="9">
        <v>14880865</v>
      </c>
      <c r="L192" s="9">
        <v>17669614</v>
      </c>
      <c r="M192" s="9">
        <v>18277012</v>
      </c>
      <c r="N192" s="9">
        <v>18338670</v>
      </c>
      <c r="O192" s="9">
        <v>16923729</v>
      </c>
      <c r="P192" s="9">
        <v>17667613</v>
      </c>
      <c r="Q192" s="9">
        <v>20692044</v>
      </c>
      <c r="R192" s="9">
        <v>27937526</v>
      </c>
      <c r="S192" s="9">
        <v>31481749</v>
      </c>
      <c r="T192" s="2"/>
      <c r="U192" s="2"/>
      <c r="V192" s="2"/>
      <c r="W192" s="14"/>
      <c r="X192" s="14"/>
      <c r="Y192" s="14"/>
      <c r="Z192" s="14"/>
      <c r="AA192" s="14"/>
      <c r="AB192" s="14"/>
      <c r="AC192" s="14"/>
      <c r="AD192" s="14"/>
      <c r="AE192" s="14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</row>
    <row r="193" spans="1:43" ht="15">
      <c r="A193" s="6" t="s">
        <v>21</v>
      </c>
      <c r="B193" s="6" t="s">
        <v>37</v>
      </c>
      <c r="C193" s="9">
        <v>450872</v>
      </c>
      <c r="D193" s="9">
        <v>547614</v>
      </c>
      <c r="E193" s="9">
        <v>639188</v>
      </c>
      <c r="F193" s="9">
        <v>734555</v>
      </c>
      <c r="G193" s="9">
        <v>2203727</v>
      </c>
      <c r="H193" s="9">
        <v>4071216</v>
      </c>
      <c r="I193" s="9">
        <v>9781054</v>
      </c>
      <c r="J193" s="9">
        <v>19672478</v>
      </c>
      <c r="K193" s="9">
        <v>29234756</v>
      </c>
      <c r="L193" s="9">
        <v>33657204</v>
      </c>
      <c r="M193" s="9">
        <v>34433600</v>
      </c>
      <c r="N193" s="9">
        <v>33453052</v>
      </c>
      <c r="O193" s="9">
        <v>28211217</v>
      </c>
      <c r="P193" s="9">
        <v>28507913</v>
      </c>
      <c r="Q193" s="9">
        <v>32034963</v>
      </c>
      <c r="R193" s="9">
        <v>35704556</v>
      </c>
      <c r="S193" s="9">
        <v>41288984</v>
      </c>
      <c r="T193" s="2"/>
      <c r="U193" s="2"/>
      <c r="V193" s="2"/>
      <c r="W193" s="14"/>
      <c r="X193" s="14"/>
      <c r="Y193" s="14"/>
      <c r="Z193" s="14"/>
      <c r="AA193" s="14"/>
      <c r="AB193" s="14"/>
      <c r="AC193" s="14"/>
      <c r="AD193" s="14"/>
      <c r="AE193" s="14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</row>
    <row r="194" spans="1:43" ht="30">
      <c r="A194" s="6" t="s">
        <v>74</v>
      </c>
      <c r="B194" s="6" t="s">
        <v>37</v>
      </c>
      <c r="C194" s="9">
        <f>AVERAGE(C136:F136)</f>
        <v>4104727045</v>
      </c>
      <c r="D194" s="9">
        <f t="shared" ref="D194:S194" si="25">AVERAGE(D136:G136)</f>
        <v>4118794263.5</v>
      </c>
      <c r="E194" s="9">
        <f t="shared" si="25"/>
        <v>4107205716.5</v>
      </c>
      <c r="F194" s="9">
        <f t="shared" si="25"/>
        <v>4118767695.5</v>
      </c>
      <c r="G194" s="9">
        <f t="shared" si="25"/>
        <v>4166888173.75</v>
      </c>
      <c r="H194" s="9">
        <f t="shared" si="25"/>
        <v>4112373846</v>
      </c>
      <c r="I194" s="9">
        <f t="shared" si="25"/>
        <v>4118804918.25</v>
      </c>
      <c r="J194" s="9">
        <f t="shared" si="25"/>
        <v>4100976173</v>
      </c>
      <c r="K194" s="9">
        <f t="shared" si="25"/>
        <v>4048365541.75</v>
      </c>
      <c r="L194" s="9">
        <f t="shared" si="25"/>
        <v>4080548607.75</v>
      </c>
      <c r="M194" s="9">
        <f t="shared" si="25"/>
        <v>4071048390.25</v>
      </c>
      <c r="N194" s="9">
        <f t="shared" si="25"/>
        <v>4083686338.5</v>
      </c>
      <c r="O194" s="9">
        <f t="shared" si="25"/>
        <v>4134455464.75</v>
      </c>
      <c r="P194" s="9">
        <f t="shared" si="25"/>
        <v>4159903628.5</v>
      </c>
      <c r="Q194" s="9">
        <f t="shared" si="25"/>
        <v>4212576419.5</v>
      </c>
      <c r="R194" s="9">
        <f t="shared" si="25"/>
        <v>4261149784.2885914</v>
      </c>
      <c r="S194" s="9">
        <f t="shared" si="25"/>
        <v>4193817031.9548693</v>
      </c>
      <c r="T194" s="2"/>
      <c r="U194" s="2"/>
      <c r="V194" s="2"/>
      <c r="W194" s="14"/>
      <c r="X194" s="14"/>
      <c r="Y194" s="14"/>
      <c r="Z194" s="14"/>
      <c r="AA194" s="14"/>
      <c r="AB194" s="14"/>
      <c r="AC194" s="14"/>
      <c r="AD194" s="14"/>
      <c r="AE194" s="14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</row>
    <row r="195" spans="1:43">
      <c r="A195" s="5"/>
      <c r="B195" s="5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14"/>
      <c r="X195" s="14"/>
      <c r="Y195" s="14"/>
      <c r="Z195" s="14"/>
      <c r="AA195" s="14"/>
      <c r="AB195" s="14"/>
      <c r="AC195" s="14"/>
      <c r="AD195" s="14"/>
      <c r="AE195" s="14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</row>
    <row r="196" spans="1:43" ht="18" customHeight="1"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</row>
    <row r="197" spans="1:43" ht="36">
      <c r="A197" s="4" t="s">
        <v>39</v>
      </c>
      <c r="B197" s="3"/>
      <c r="C197" s="72">
        <v>2011</v>
      </c>
      <c r="D197" s="67"/>
      <c r="E197" s="67"/>
      <c r="F197" s="68"/>
      <c r="G197" s="72">
        <v>2012</v>
      </c>
      <c r="H197" s="67"/>
      <c r="I197" s="67"/>
      <c r="J197" s="68"/>
      <c r="K197" s="72">
        <v>2013</v>
      </c>
      <c r="L197" s="67"/>
      <c r="M197" s="67"/>
      <c r="N197" s="68"/>
      <c r="O197" s="72">
        <v>2014</v>
      </c>
      <c r="P197" s="67"/>
      <c r="Q197" s="67"/>
      <c r="R197" s="68"/>
      <c r="S197" s="72">
        <v>2015</v>
      </c>
      <c r="T197" s="67"/>
      <c r="U197" s="67"/>
      <c r="V197" s="68"/>
      <c r="W197" s="12"/>
      <c r="X197" s="12"/>
      <c r="Y197" s="12"/>
      <c r="Z197" s="12"/>
      <c r="AA197" s="12"/>
      <c r="AB197" s="12"/>
      <c r="AC197" s="12"/>
      <c r="AD197" s="12"/>
      <c r="AE197" s="1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</row>
    <row r="198" spans="1:43" ht="15">
      <c r="A198" s="2"/>
      <c r="B198" s="2"/>
      <c r="C198" s="7" t="s">
        <v>75</v>
      </c>
      <c r="D198" s="7" t="s">
        <v>3</v>
      </c>
      <c r="E198" s="7" t="s">
        <v>4</v>
      </c>
      <c r="F198" s="7" t="s">
        <v>5</v>
      </c>
      <c r="G198" s="7" t="s">
        <v>76</v>
      </c>
      <c r="H198" s="7" t="s">
        <v>3</v>
      </c>
      <c r="I198" s="7" t="s">
        <v>4</v>
      </c>
      <c r="J198" s="7" t="s">
        <v>5</v>
      </c>
      <c r="K198" s="7" t="s">
        <v>77</v>
      </c>
      <c r="L198" s="7" t="s">
        <v>3</v>
      </c>
      <c r="M198" s="7" t="s">
        <v>4</v>
      </c>
      <c r="N198" s="7" t="s">
        <v>5</v>
      </c>
      <c r="O198" s="7" t="s">
        <v>78</v>
      </c>
      <c r="P198" s="7" t="s">
        <v>3</v>
      </c>
      <c r="Q198" s="7" t="s">
        <v>4</v>
      </c>
      <c r="R198" s="7" t="s">
        <v>5</v>
      </c>
      <c r="S198" s="7" t="s">
        <v>79</v>
      </c>
      <c r="T198" s="7" t="s">
        <v>3</v>
      </c>
      <c r="U198" s="7" t="s">
        <v>4</v>
      </c>
      <c r="V198" s="7" t="s">
        <v>5</v>
      </c>
      <c r="W198" s="7"/>
      <c r="X198" s="7"/>
      <c r="Y198" s="7"/>
      <c r="Z198" s="7"/>
      <c r="AA198" s="7"/>
      <c r="AB198" s="7"/>
      <c r="AC198" s="7"/>
      <c r="AD198" s="7"/>
      <c r="AE198" s="7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</row>
    <row r="199" spans="1:43">
      <c r="A199" s="2" t="s">
        <v>40</v>
      </c>
      <c r="B199" s="2"/>
      <c r="C199" s="8">
        <v>88.47</v>
      </c>
      <c r="D199" s="8">
        <v>87.8</v>
      </c>
      <c r="E199" s="8">
        <v>87</v>
      </c>
      <c r="F199" s="8">
        <v>86.61</v>
      </c>
      <c r="G199" s="8">
        <v>86.8</v>
      </c>
      <c r="H199" s="8">
        <v>86.78</v>
      </c>
      <c r="I199" s="8">
        <v>83.48</v>
      </c>
      <c r="J199" s="8">
        <v>84.29</v>
      </c>
      <c r="K199" s="8">
        <v>83.6</v>
      </c>
      <c r="L199" s="8">
        <v>83.81</v>
      </c>
      <c r="M199" s="8">
        <v>80.239999999999995</v>
      </c>
      <c r="N199" s="8">
        <v>81.84</v>
      </c>
      <c r="O199" s="8">
        <v>82.83</v>
      </c>
      <c r="P199" s="8">
        <v>80.400000000000006</v>
      </c>
      <c r="Q199" s="8">
        <v>82.03</v>
      </c>
      <c r="R199" s="8">
        <v>82.37</v>
      </c>
      <c r="S199" s="8">
        <v>82.87</v>
      </c>
      <c r="T199" s="8">
        <v>82.76</v>
      </c>
      <c r="U199" s="8">
        <v>81.96</v>
      </c>
      <c r="V199" s="8">
        <v>79.22</v>
      </c>
      <c r="W199" s="8"/>
      <c r="X199" s="8"/>
      <c r="Y199" s="8"/>
      <c r="Z199" s="8"/>
      <c r="AA199" s="8"/>
      <c r="AB199" s="8"/>
      <c r="AC199" s="8"/>
      <c r="AD199" s="8"/>
      <c r="AE199" s="8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</row>
    <row r="200" spans="1:43" ht="11.25" customHeight="1"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</row>
    <row r="201" spans="1:43" ht="36">
      <c r="A201" s="4" t="s">
        <v>41</v>
      </c>
      <c r="B201" s="3"/>
      <c r="C201" s="72">
        <v>2011</v>
      </c>
      <c r="D201" s="67"/>
      <c r="E201" s="67"/>
      <c r="F201" s="68"/>
      <c r="G201" s="72">
        <v>2012</v>
      </c>
      <c r="H201" s="67"/>
      <c r="I201" s="67"/>
      <c r="J201" s="68"/>
      <c r="K201" s="72">
        <v>2013</v>
      </c>
      <c r="L201" s="67"/>
      <c r="M201" s="67"/>
      <c r="N201" s="68"/>
      <c r="O201" s="72">
        <v>2014</v>
      </c>
      <c r="P201" s="67"/>
      <c r="Q201" s="67"/>
      <c r="R201" s="68"/>
      <c r="S201" s="72">
        <v>2015</v>
      </c>
      <c r="T201" s="67"/>
      <c r="U201" s="67"/>
      <c r="V201" s="68"/>
      <c r="W201" s="12"/>
      <c r="X201" s="12"/>
      <c r="Y201" s="12"/>
      <c r="Z201" s="12"/>
      <c r="AA201" s="12"/>
      <c r="AB201" s="12"/>
      <c r="AC201" s="12"/>
      <c r="AD201" s="12"/>
      <c r="AE201" s="1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</row>
    <row r="202" spans="1:43" ht="15">
      <c r="A202" s="2"/>
      <c r="B202" s="2"/>
      <c r="C202" s="7" t="s">
        <v>75</v>
      </c>
      <c r="D202" s="7" t="s">
        <v>3</v>
      </c>
      <c r="E202" s="7" t="s">
        <v>4</v>
      </c>
      <c r="F202" s="7" t="s">
        <v>5</v>
      </c>
      <c r="G202" s="7" t="s">
        <v>76</v>
      </c>
      <c r="H202" s="7" t="s">
        <v>3</v>
      </c>
      <c r="I202" s="7" t="s">
        <v>4</v>
      </c>
      <c r="J202" s="7" t="s">
        <v>5</v>
      </c>
      <c r="K202" s="7" t="s">
        <v>77</v>
      </c>
      <c r="L202" s="7" t="s">
        <v>3</v>
      </c>
      <c r="M202" s="7" t="s">
        <v>4</v>
      </c>
      <c r="N202" s="7" t="s">
        <v>5</v>
      </c>
      <c r="O202" s="7" t="s">
        <v>78</v>
      </c>
      <c r="P202" s="7" t="s">
        <v>3</v>
      </c>
      <c r="Q202" s="7" t="s">
        <v>4</v>
      </c>
      <c r="R202" s="7" t="s">
        <v>5</v>
      </c>
      <c r="S202" s="7" t="s">
        <v>79</v>
      </c>
      <c r="T202" s="7" t="s">
        <v>3</v>
      </c>
      <c r="U202" s="7" t="s">
        <v>4</v>
      </c>
      <c r="V202" s="7" t="s">
        <v>5</v>
      </c>
      <c r="W202" s="7"/>
      <c r="X202" s="7"/>
      <c r="Y202" s="7"/>
      <c r="Z202" s="7"/>
      <c r="AA202" s="7"/>
      <c r="AB202" s="7"/>
      <c r="AC202" s="7"/>
      <c r="AD202" s="7"/>
      <c r="AE202" s="7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</row>
    <row r="203" spans="1:43">
      <c r="A203" s="2" t="s">
        <v>8</v>
      </c>
      <c r="B203" s="2"/>
      <c r="C203" s="8">
        <v>44.57</v>
      </c>
      <c r="D203" s="8">
        <v>30.14</v>
      </c>
      <c r="E203" s="8">
        <v>44.16</v>
      </c>
      <c r="F203" s="8">
        <v>45.45</v>
      </c>
      <c r="G203" s="8">
        <v>39.68</v>
      </c>
      <c r="H203" s="8">
        <v>43.15</v>
      </c>
      <c r="I203" s="8">
        <v>30.58</v>
      </c>
      <c r="J203" s="8">
        <v>23.24</v>
      </c>
      <c r="K203" s="8">
        <v>29.16</v>
      </c>
      <c r="L203" s="8">
        <v>27.78</v>
      </c>
      <c r="M203" s="8">
        <v>27.29</v>
      </c>
      <c r="N203" s="8">
        <v>21.64</v>
      </c>
      <c r="O203" s="8">
        <v>18.89</v>
      </c>
      <c r="P203" s="8">
        <v>19.809999999999999</v>
      </c>
      <c r="Q203" s="8">
        <v>15.18</v>
      </c>
      <c r="R203" s="8">
        <v>19.04</v>
      </c>
      <c r="S203" s="8">
        <v>24.9</v>
      </c>
      <c r="T203" s="8">
        <v>21.9</v>
      </c>
      <c r="U203" s="8">
        <v>33.51</v>
      </c>
      <c r="V203" s="8">
        <v>20.85</v>
      </c>
      <c r="W203" s="8"/>
      <c r="X203" s="8"/>
      <c r="Y203" s="8"/>
      <c r="Z203" s="8"/>
      <c r="AA203" s="8"/>
      <c r="AB203" s="8"/>
      <c r="AC203" s="8"/>
      <c r="AD203" s="8"/>
      <c r="AE203" s="8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</row>
    <row r="204" spans="1:43" ht="14.1" customHeight="1"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</row>
    <row r="205" spans="1:43" ht="54">
      <c r="A205" s="4" t="s">
        <v>42</v>
      </c>
      <c r="B205" s="3"/>
      <c r="C205" s="72">
        <v>2011</v>
      </c>
      <c r="D205" s="67"/>
      <c r="E205" s="67"/>
      <c r="F205" s="68"/>
      <c r="G205" s="72">
        <v>2012</v>
      </c>
      <c r="H205" s="67"/>
      <c r="I205" s="67"/>
      <c r="J205" s="68"/>
      <c r="K205" s="72">
        <v>2013</v>
      </c>
      <c r="L205" s="67"/>
      <c r="M205" s="67"/>
      <c r="N205" s="68"/>
      <c r="O205" s="72">
        <v>2014</v>
      </c>
      <c r="P205" s="67"/>
      <c r="Q205" s="67"/>
      <c r="R205" s="68"/>
      <c r="S205" s="72">
        <v>2015</v>
      </c>
      <c r="T205" s="67"/>
      <c r="U205" s="67"/>
      <c r="V205" s="68"/>
      <c r="W205" s="12"/>
      <c r="X205" s="12"/>
      <c r="Y205" s="12"/>
      <c r="Z205" s="12"/>
      <c r="AA205" s="12"/>
      <c r="AB205" s="12"/>
      <c r="AC205" s="12"/>
      <c r="AD205" s="12"/>
      <c r="AE205" s="1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</row>
    <row r="206" spans="1:43" ht="15">
      <c r="A206" s="2"/>
      <c r="B206" s="2"/>
      <c r="C206" s="7" t="s">
        <v>75</v>
      </c>
      <c r="D206" s="7" t="s">
        <v>3</v>
      </c>
      <c r="E206" s="7" t="s">
        <v>4</v>
      </c>
      <c r="F206" s="7" t="s">
        <v>5</v>
      </c>
      <c r="G206" s="7" t="s">
        <v>76</v>
      </c>
      <c r="H206" s="7" t="s">
        <v>3</v>
      </c>
      <c r="I206" s="7" t="s">
        <v>4</v>
      </c>
      <c r="J206" s="7" t="s">
        <v>5</v>
      </c>
      <c r="K206" s="7" t="s">
        <v>77</v>
      </c>
      <c r="L206" s="7" t="s">
        <v>3</v>
      </c>
      <c r="M206" s="7" t="s">
        <v>4</v>
      </c>
      <c r="N206" s="7" t="s">
        <v>5</v>
      </c>
      <c r="O206" s="7" t="s">
        <v>78</v>
      </c>
      <c r="P206" s="7" t="s">
        <v>3</v>
      </c>
      <c r="Q206" s="7" t="s">
        <v>4</v>
      </c>
      <c r="R206" s="7" t="s">
        <v>5</v>
      </c>
      <c r="S206" s="7" t="s">
        <v>79</v>
      </c>
      <c r="T206" s="7" t="s">
        <v>3</v>
      </c>
      <c r="U206" s="7" t="s">
        <v>4</v>
      </c>
      <c r="V206" s="7" t="s">
        <v>5</v>
      </c>
      <c r="W206" s="7"/>
      <c r="X206" s="7"/>
      <c r="Y206" s="7"/>
      <c r="Z206" s="7"/>
      <c r="AA206" s="7"/>
      <c r="AB206" s="7"/>
      <c r="AC206" s="7"/>
      <c r="AD206" s="7"/>
      <c r="AE206" s="7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</row>
    <row r="207" spans="1:43">
      <c r="A207" s="2" t="s">
        <v>21</v>
      </c>
      <c r="B207" s="2"/>
      <c r="C207" s="8">
        <v>19.649999999999999</v>
      </c>
      <c r="D207" s="8">
        <v>19.649999999999999</v>
      </c>
      <c r="E207" s="8">
        <v>19.649999999999999</v>
      </c>
      <c r="F207" s="8">
        <v>19.649999999999999</v>
      </c>
      <c r="G207" s="8">
        <v>19.649999999999999</v>
      </c>
      <c r="H207" s="8">
        <v>19.649999999999999</v>
      </c>
      <c r="I207" s="8">
        <v>19.649999999999999</v>
      </c>
      <c r="J207" s="8">
        <v>32.11</v>
      </c>
      <c r="K207" s="8">
        <v>34.65</v>
      </c>
      <c r="L207" s="8">
        <v>37.1</v>
      </c>
      <c r="M207" s="8">
        <v>41.86</v>
      </c>
      <c r="N207" s="8">
        <v>52.18</v>
      </c>
      <c r="O207" s="8">
        <v>38.159999999999997</v>
      </c>
      <c r="P207" s="8">
        <v>34.32</v>
      </c>
      <c r="Q207" s="8">
        <v>40.53</v>
      </c>
      <c r="R207" s="8">
        <v>36.840000000000003</v>
      </c>
      <c r="S207" s="8">
        <v>37.26</v>
      </c>
      <c r="T207" s="8">
        <v>50.63</v>
      </c>
      <c r="U207" s="8">
        <v>51.06</v>
      </c>
      <c r="V207" s="8">
        <v>46.56</v>
      </c>
      <c r="W207" s="8"/>
      <c r="X207" s="8"/>
      <c r="Y207" s="8"/>
      <c r="Z207" s="8"/>
      <c r="AA207" s="8"/>
      <c r="AB207" s="8"/>
      <c r="AC207" s="8"/>
      <c r="AD207" s="8"/>
      <c r="AE207" s="8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</row>
    <row r="208" spans="1:43" ht="408.95" customHeight="1"/>
    <row r="209" spans="1:13" ht="110.25" customHeight="1"/>
    <row r="216" spans="1:13" ht="19.5" thickBot="1">
      <c r="A216" s="49" t="s">
        <v>106</v>
      </c>
    </row>
    <row r="217" spans="1:13" ht="19.5" thickBot="1">
      <c r="A217" s="16"/>
      <c r="B217" s="16"/>
      <c r="C217"/>
      <c r="D217" s="17">
        <v>2011</v>
      </c>
      <c r="E217" s="17">
        <v>2012</v>
      </c>
      <c r="F217" s="17">
        <v>2013</v>
      </c>
      <c r="G217" s="17">
        <v>2014</v>
      </c>
      <c r="H217" s="17">
        <v>2015</v>
      </c>
      <c r="I217" s="17">
        <v>2016</v>
      </c>
      <c r="J217" s="17">
        <v>2017</v>
      </c>
      <c r="K217" s="17">
        <v>2018</v>
      </c>
      <c r="L217" s="17">
        <v>2019</v>
      </c>
      <c r="M217" s="17">
        <v>2020</v>
      </c>
    </row>
    <row r="218" spans="1:13" ht="18.75">
      <c r="A218" s="16" t="s">
        <v>88</v>
      </c>
      <c r="B218" s="18"/>
      <c r="C218"/>
      <c r="D218" s="19">
        <v>-0.25</v>
      </c>
      <c r="E218" s="19">
        <v>-0.5</v>
      </c>
      <c r="F218" s="19">
        <v>-1</v>
      </c>
      <c r="G218" s="19">
        <v>-1.5</v>
      </c>
      <c r="H218" s="19">
        <v>-2.5</v>
      </c>
      <c r="I218" s="19">
        <v>-3.5</v>
      </c>
      <c r="J218" s="19">
        <v>-5</v>
      </c>
      <c r="K218" s="19">
        <v>-6.5</v>
      </c>
      <c r="L218" s="19">
        <v>-8</v>
      </c>
      <c r="M218" s="19">
        <v>-10</v>
      </c>
    </row>
    <row r="219" spans="1:13" ht="18.75">
      <c r="A219" s="16" t="s">
        <v>89</v>
      </c>
      <c r="B219" s="18"/>
      <c r="C219"/>
      <c r="D219" s="19">
        <v>-0.25</v>
      </c>
      <c r="E219" s="19">
        <v>-0.5</v>
      </c>
      <c r="F219" s="19">
        <v>-1</v>
      </c>
      <c r="G219" s="19">
        <v>-1</v>
      </c>
      <c r="H219" s="19">
        <v>-1</v>
      </c>
      <c r="I219" s="19"/>
      <c r="J219" s="19"/>
      <c r="K219" s="19"/>
      <c r="L219" s="19"/>
      <c r="M219" s="19"/>
    </row>
    <row r="220" spans="1:13" ht="18.75">
      <c r="A220" s="16" t="s">
        <v>90</v>
      </c>
      <c r="B220" s="18"/>
      <c r="C220"/>
      <c r="D220"/>
      <c r="E220"/>
      <c r="F220"/>
      <c r="G220"/>
      <c r="H220" s="20">
        <v>-1</v>
      </c>
      <c r="I220" s="20">
        <v>-2</v>
      </c>
      <c r="J220" s="20">
        <v>-3.5000000000000004</v>
      </c>
      <c r="K220" s="20">
        <v>-5</v>
      </c>
      <c r="L220" s="20">
        <v>-7.5</v>
      </c>
      <c r="M220" s="20">
        <v>-10</v>
      </c>
    </row>
    <row r="221" spans="1:13" ht="18.75">
      <c r="A221" s="16" t="s">
        <v>107</v>
      </c>
      <c r="B221" s="18"/>
      <c r="C221"/>
      <c r="D221" s="21">
        <f>D223/D224*D219</f>
        <v>-0.61101632088932267</v>
      </c>
      <c r="E221" s="21">
        <f>E223/E224*E219</f>
        <v>-0.82343315664383465</v>
      </c>
      <c r="F221" s="21">
        <f>F223/F224*F219</f>
        <v>-1.5309898777313347</v>
      </c>
      <c r="G221" s="21">
        <f>G223/G224*G219</f>
        <v>-1.7089850268688107</v>
      </c>
      <c r="H221" s="21">
        <f>H223/H224*H219</f>
        <v>-2.1036181962877514</v>
      </c>
      <c r="I221"/>
      <c r="J221"/>
      <c r="K221"/>
      <c r="L221"/>
      <c r="M221"/>
    </row>
    <row r="223" spans="1:13" ht="18.75">
      <c r="B223" s="22" t="s">
        <v>0</v>
      </c>
      <c r="C223" s="16" t="s">
        <v>7</v>
      </c>
      <c r="D223" s="23">
        <f>(SUM(C19:F19))</f>
        <v>1312116</v>
      </c>
      <c r="E223" s="23">
        <f>(SUM(G19:J19))</f>
        <v>1667159</v>
      </c>
      <c r="F223" s="23">
        <f>(SUM(K19:N19))</f>
        <v>3759462</v>
      </c>
      <c r="G223" s="23">
        <f>(SUM(O19:R19))</f>
        <v>4316539</v>
      </c>
      <c r="H223" s="23">
        <f>(SUM(S19:V19))</f>
        <v>5495448</v>
      </c>
      <c r="J223" s="24"/>
      <c r="L223" s="24"/>
      <c r="M223" s="24"/>
    </row>
    <row r="224" spans="1:13" ht="18.75">
      <c r="B224" s="22" t="s">
        <v>33</v>
      </c>
      <c r="C224" s="16" t="s">
        <v>7</v>
      </c>
      <c r="D224" s="23">
        <f>SUM(C80:F80)</f>
        <v>536858</v>
      </c>
      <c r="E224" s="23">
        <f>SUM(G80:J80)</f>
        <v>1012322</v>
      </c>
      <c r="F224" s="23">
        <f>SUM(K80:N80)</f>
        <v>2455576</v>
      </c>
      <c r="G224" s="23">
        <f>SUM(O80:R80)</f>
        <v>2525791</v>
      </c>
      <c r="H224" s="23">
        <f>SUM(S80:V80)</f>
        <v>2612379</v>
      </c>
      <c r="J224" s="24"/>
      <c r="L224" s="24"/>
      <c r="M224" s="24"/>
    </row>
  </sheetData>
  <mergeCells count="45">
    <mergeCell ref="C197:F197"/>
    <mergeCell ref="G197:J197"/>
    <mergeCell ref="K197:N197"/>
    <mergeCell ref="O197:R197"/>
    <mergeCell ref="S197:V197"/>
    <mergeCell ref="C205:F205"/>
    <mergeCell ref="G205:J205"/>
    <mergeCell ref="K205:N205"/>
    <mergeCell ref="O205:R205"/>
    <mergeCell ref="S205:V205"/>
    <mergeCell ref="C117:F117"/>
    <mergeCell ref="G117:J117"/>
    <mergeCell ref="K117:N117"/>
    <mergeCell ref="O117:R117"/>
    <mergeCell ref="S117:V117"/>
    <mergeCell ref="C201:F201"/>
    <mergeCell ref="G201:J201"/>
    <mergeCell ref="K201:N201"/>
    <mergeCell ref="O201:R201"/>
    <mergeCell ref="S201:V201"/>
    <mergeCell ref="C62:F62"/>
    <mergeCell ref="G62:J62"/>
    <mergeCell ref="K62:N62"/>
    <mergeCell ref="O62:R62"/>
    <mergeCell ref="S62:V62"/>
    <mergeCell ref="C163:F163"/>
    <mergeCell ref="G163:J163"/>
    <mergeCell ref="K163:N163"/>
    <mergeCell ref="O163:R163"/>
    <mergeCell ref="S163:V163"/>
    <mergeCell ref="C1:F1"/>
    <mergeCell ref="G1:J1"/>
    <mergeCell ref="K1:N1"/>
    <mergeCell ref="O1:R1"/>
    <mergeCell ref="S1:V1"/>
    <mergeCell ref="C84:F84"/>
    <mergeCell ref="G84:J84"/>
    <mergeCell ref="K84:N84"/>
    <mergeCell ref="O84:R84"/>
    <mergeCell ref="S84:V84"/>
    <mergeCell ref="C28:F28"/>
    <mergeCell ref="G28:J28"/>
    <mergeCell ref="K28:N28"/>
    <mergeCell ref="O28:R28"/>
    <mergeCell ref="S28:V28"/>
  </mergeCells>
  <pageMargins left="1" right="1" top="1" bottom="1" header="1" footer="1"/>
  <pageSetup orientation="portrait" horizontalDpi="0" verticalDpi="0"/>
  <headerFooter alignWithMargins="0">
    <oddFooter>&amp;L&amp;C&amp;R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6"/>
  <sheetViews>
    <sheetView showGridLines="0" tabSelected="1" topLeftCell="A70" zoomScale="85" zoomScaleNormal="85" workbookViewId="0">
      <pane xSplit="1" topLeftCell="B1" activePane="topRight" state="frozen"/>
      <selection activeCell="A3" sqref="A3"/>
      <selection pane="topRight"/>
    </sheetView>
  </sheetViews>
  <sheetFormatPr defaultRowHeight="12.75"/>
  <cols>
    <col min="1" max="1" width="26.7109375" style="1" customWidth="1"/>
    <col min="2" max="2" width="7.5703125" style="1" customWidth="1"/>
    <col min="3" max="20" width="13.7109375" style="1" customWidth="1"/>
    <col min="21" max="21" width="13.5703125" style="1" customWidth="1"/>
    <col min="22" max="22" width="9.140625" style="1" customWidth="1"/>
    <col min="23" max="23" width="50.140625" style="1" customWidth="1"/>
    <col min="24" max="16384" width="9.140625" style="1"/>
  </cols>
  <sheetData>
    <row r="1" spans="1:22" ht="32.25" customHeight="1">
      <c r="A1" s="51"/>
    </row>
    <row r="2" spans="1:22" ht="18">
      <c r="A2" s="4" t="s">
        <v>34</v>
      </c>
      <c r="B2" s="3"/>
      <c r="C2" s="72">
        <v>2011</v>
      </c>
      <c r="D2" s="67"/>
      <c r="E2" s="67"/>
      <c r="F2" s="68"/>
      <c r="G2" s="72">
        <v>2012</v>
      </c>
      <c r="H2" s="67"/>
      <c r="I2" s="67"/>
      <c r="J2" s="68"/>
      <c r="K2" s="72">
        <v>2013</v>
      </c>
      <c r="L2" s="67"/>
      <c r="M2" s="67"/>
      <c r="N2" s="68"/>
      <c r="O2" s="72">
        <v>2014</v>
      </c>
      <c r="P2" s="67"/>
      <c r="Q2" s="67"/>
      <c r="R2" s="68"/>
      <c r="S2" s="78">
        <v>2015</v>
      </c>
      <c r="T2" s="79"/>
      <c r="U2" s="79"/>
      <c r="V2" s="79"/>
    </row>
    <row r="3" spans="1:22">
      <c r="A3" s="26"/>
      <c r="B3" s="26" t="s">
        <v>35</v>
      </c>
      <c r="C3" s="52" t="s">
        <v>2</v>
      </c>
      <c r="D3" s="52" t="s">
        <v>3</v>
      </c>
      <c r="E3" s="52" t="s">
        <v>4</v>
      </c>
      <c r="F3" s="52" t="s">
        <v>5</v>
      </c>
      <c r="G3" s="52" t="s">
        <v>2</v>
      </c>
      <c r="H3" s="52" t="s">
        <v>3</v>
      </c>
      <c r="I3" s="52" t="s">
        <v>4</v>
      </c>
      <c r="J3" s="52" t="s">
        <v>5</v>
      </c>
      <c r="K3" s="52" t="s">
        <v>2</v>
      </c>
      <c r="L3" s="52" t="s">
        <v>3</v>
      </c>
      <c r="M3" s="52" t="s">
        <v>4</v>
      </c>
      <c r="N3" s="52" t="s">
        <v>5</v>
      </c>
      <c r="O3" s="52" t="s">
        <v>2</v>
      </c>
      <c r="P3" s="52" t="s">
        <v>3</v>
      </c>
      <c r="Q3" s="52" t="s">
        <v>4</v>
      </c>
      <c r="R3" s="52" t="s">
        <v>5</v>
      </c>
      <c r="S3" s="52" t="s">
        <v>2</v>
      </c>
      <c r="T3" s="52" t="s">
        <v>3</v>
      </c>
      <c r="U3" s="52" t="s">
        <v>4</v>
      </c>
      <c r="V3" s="1" t="s">
        <v>108</v>
      </c>
    </row>
    <row r="4" spans="1:22">
      <c r="A4" s="26" t="s">
        <v>56</v>
      </c>
      <c r="B4" s="26" t="s">
        <v>37</v>
      </c>
      <c r="C4" s="52">
        <v>10940</v>
      </c>
      <c r="D4" s="52">
        <v>27416</v>
      </c>
      <c r="E4" s="52"/>
      <c r="F4" s="52"/>
      <c r="G4" s="52">
        <v>24565</v>
      </c>
      <c r="H4" s="52"/>
      <c r="I4" s="52">
        <v>22178</v>
      </c>
      <c r="J4" s="52">
        <v>131655</v>
      </c>
      <c r="K4" s="52">
        <v>375643</v>
      </c>
      <c r="L4" s="52">
        <v>1412876</v>
      </c>
      <c r="M4" s="52">
        <v>1324144</v>
      </c>
      <c r="N4" s="52">
        <v>2160645</v>
      </c>
      <c r="O4" s="52">
        <v>1647409</v>
      </c>
      <c r="P4" s="52">
        <v>1945769</v>
      </c>
      <c r="Q4" s="52">
        <v>452204</v>
      </c>
      <c r="R4" s="52">
        <v>2137492</v>
      </c>
      <c r="S4" s="52">
        <v>764448</v>
      </c>
      <c r="T4" s="52">
        <v>5047553</v>
      </c>
      <c r="U4" s="52">
        <v>11134586</v>
      </c>
      <c r="V4" s="1">
        <v>7445903</v>
      </c>
    </row>
    <row r="5" spans="1:22">
      <c r="A5" s="26" t="s">
        <v>55</v>
      </c>
      <c r="B5" s="26" t="s">
        <v>37</v>
      </c>
      <c r="C5" s="52">
        <v>25023</v>
      </c>
      <c r="D5" s="52">
        <v>0</v>
      </c>
      <c r="E5" s="52"/>
      <c r="F5" s="52">
        <v>148236</v>
      </c>
      <c r="G5" s="52"/>
      <c r="H5" s="52">
        <v>1814</v>
      </c>
      <c r="I5" s="52">
        <v>27357</v>
      </c>
      <c r="J5" s="52">
        <v>26600</v>
      </c>
      <c r="K5" s="52">
        <v>163399</v>
      </c>
      <c r="L5" s="52">
        <v>1878142</v>
      </c>
      <c r="M5" s="52">
        <v>2827929</v>
      </c>
      <c r="N5" s="52">
        <v>6026311</v>
      </c>
      <c r="O5" s="52">
        <v>6542269</v>
      </c>
      <c r="P5" s="52">
        <v>4310227</v>
      </c>
      <c r="Q5" s="52">
        <v>3044251</v>
      </c>
      <c r="R5" s="52">
        <v>6410694</v>
      </c>
      <c r="S5" s="52">
        <v>4875263</v>
      </c>
      <c r="T5" s="52">
        <v>6250495</v>
      </c>
      <c r="U5" s="52">
        <v>11308176</v>
      </c>
      <c r="V5" s="1">
        <v>15509814</v>
      </c>
    </row>
    <row r="6" spans="1:22">
      <c r="A6" s="26" t="s">
        <v>54</v>
      </c>
      <c r="B6" s="26" t="s">
        <v>37</v>
      </c>
      <c r="C6" s="52">
        <v>870698</v>
      </c>
      <c r="D6" s="52">
        <v>651734</v>
      </c>
      <c r="E6" s="52">
        <v>1563756</v>
      </c>
      <c r="F6" s="52">
        <v>2068926</v>
      </c>
      <c r="G6" s="52">
        <v>1669261</v>
      </c>
      <c r="H6" s="52">
        <v>2410111</v>
      </c>
      <c r="I6" s="52">
        <v>1054670</v>
      </c>
      <c r="J6" s="52">
        <v>340866</v>
      </c>
      <c r="K6" s="52">
        <v>825069</v>
      </c>
      <c r="L6" s="52">
        <v>1102942</v>
      </c>
      <c r="M6" s="52">
        <v>1536385</v>
      </c>
      <c r="N6" s="52">
        <v>942518</v>
      </c>
      <c r="O6" s="52">
        <v>410535</v>
      </c>
      <c r="P6" s="52">
        <v>106591</v>
      </c>
      <c r="Q6" s="52">
        <v>20004</v>
      </c>
      <c r="R6" s="52">
        <v>253773</v>
      </c>
      <c r="S6" s="52">
        <v>2413616</v>
      </c>
      <c r="T6" s="52">
        <v>4235</v>
      </c>
      <c r="U6" s="52">
        <v>11075</v>
      </c>
      <c r="V6" s="1">
        <v>3970</v>
      </c>
    </row>
    <row r="7" spans="1:22">
      <c r="A7" s="26" t="s">
        <v>53</v>
      </c>
      <c r="B7" s="26" t="s">
        <v>37</v>
      </c>
      <c r="C7" s="52"/>
      <c r="D7" s="52"/>
      <c r="E7" s="52"/>
      <c r="F7" s="52">
        <v>115379</v>
      </c>
      <c r="G7" s="52">
        <v>509976</v>
      </c>
      <c r="H7" s="52">
        <v>923648</v>
      </c>
      <c r="I7" s="52">
        <v>18090</v>
      </c>
      <c r="J7" s="52">
        <v>481712</v>
      </c>
      <c r="K7" s="52">
        <v>361584</v>
      </c>
      <c r="L7" s="52">
        <v>1767660</v>
      </c>
      <c r="M7" s="52">
        <v>1114085</v>
      </c>
      <c r="N7" s="52">
        <v>999096</v>
      </c>
      <c r="O7" s="52">
        <v>1562519</v>
      </c>
      <c r="P7" s="52">
        <v>1262656</v>
      </c>
      <c r="Q7" s="52">
        <v>877720</v>
      </c>
      <c r="R7" s="52">
        <v>983590</v>
      </c>
      <c r="S7" s="52">
        <v>2043236</v>
      </c>
      <c r="T7" s="52">
        <v>105806</v>
      </c>
      <c r="U7" s="52">
        <v>312610</v>
      </c>
      <c r="V7" s="1">
        <v>781638</v>
      </c>
    </row>
    <row r="8" spans="1:22">
      <c r="A8" s="26" t="s">
        <v>52</v>
      </c>
      <c r="B8" s="26" t="s">
        <v>37</v>
      </c>
      <c r="C8" s="52">
        <v>1033077</v>
      </c>
      <c r="D8" s="52">
        <v>1944037</v>
      </c>
      <c r="E8" s="52">
        <v>1913858</v>
      </c>
      <c r="F8" s="52">
        <v>2149901</v>
      </c>
      <c r="G8" s="52">
        <v>2802400</v>
      </c>
      <c r="H8" s="52">
        <v>3166831</v>
      </c>
      <c r="I8" s="52">
        <v>3118400</v>
      </c>
      <c r="J8" s="52">
        <v>3228284</v>
      </c>
      <c r="K8" s="52">
        <v>3702760</v>
      </c>
      <c r="L8" s="52">
        <v>7575367</v>
      </c>
      <c r="M8" s="52">
        <v>6697289</v>
      </c>
      <c r="N8" s="52">
        <v>15570955</v>
      </c>
      <c r="O8" s="52">
        <v>6464969</v>
      </c>
      <c r="P8" s="52">
        <v>8779550</v>
      </c>
      <c r="Q8" s="52">
        <v>9505841</v>
      </c>
      <c r="R8" s="52">
        <v>10972399</v>
      </c>
      <c r="S8" s="52">
        <v>9510536</v>
      </c>
      <c r="T8" s="52">
        <v>17094428</v>
      </c>
      <c r="U8" s="52">
        <v>15694230</v>
      </c>
      <c r="V8" s="1">
        <v>11193514</v>
      </c>
    </row>
    <row r="9" spans="1:22">
      <c r="A9" s="26" t="s">
        <v>51</v>
      </c>
      <c r="B9" s="26" t="s">
        <v>37</v>
      </c>
      <c r="C9" s="52"/>
      <c r="D9" s="52"/>
      <c r="E9" s="52">
        <v>19658664</v>
      </c>
      <c r="F9" s="52">
        <v>14791452</v>
      </c>
      <c r="G9" s="52"/>
      <c r="H9" s="52">
        <v>0</v>
      </c>
      <c r="I9" s="52">
        <v>33243411</v>
      </c>
      <c r="J9" s="52">
        <v>49602253</v>
      </c>
      <c r="K9" s="52">
        <v>53301702</v>
      </c>
      <c r="L9" s="52">
        <v>13498246</v>
      </c>
      <c r="M9" s="52">
        <v>67903390</v>
      </c>
      <c r="N9" s="52">
        <v>12865730</v>
      </c>
      <c r="O9" s="52">
        <v>2442982</v>
      </c>
      <c r="P9" s="52">
        <v>0</v>
      </c>
      <c r="Q9" s="52">
        <v>0</v>
      </c>
      <c r="R9" s="52">
        <v>0</v>
      </c>
      <c r="S9" s="52">
        <v>0</v>
      </c>
      <c r="T9" s="52">
        <v>0</v>
      </c>
      <c r="U9" s="52">
        <v>8124382</v>
      </c>
      <c r="V9" s="1">
        <v>21860384</v>
      </c>
    </row>
    <row r="10" spans="1:22">
      <c r="A10" s="26" t="s">
        <v>50</v>
      </c>
      <c r="B10" s="26" t="s">
        <v>37</v>
      </c>
      <c r="C10" s="52">
        <v>310079373</v>
      </c>
      <c r="D10" s="52">
        <v>334049613</v>
      </c>
      <c r="E10" s="52">
        <v>314206106</v>
      </c>
      <c r="F10" s="52">
        <v>293449627</v>
      </c>
      <c r="G10" s="52">
        <v>315427761</v>
      </c>
      <c r="H10" s="52">
        <v>326671738</v>
      </c>
      <c r="I10" s="52">
        <v>264109787</v>
      </c>
      <c r="J10" s="52">
        <v>266068324</v>
      </c>
      <c r="K10" s="52">
        <v>285071342</v>
      </c>
      <c r="L10" s="52">
        <v>292873068</v>
      </c>
      <c r="M10" s="52">
        <v>278252245</v>
      </c>
      <c r="N10" s="52">
        <v>309353581</v>
      </c>
      <c r="O10" s="52">
        <v>303325811</v>
      </c>
      <c r="P10" s="52">
        <v>321346149</v>
      </c>
      <c r="Q10" s="52">
        <v>344948114</v>
      </c>
      <c r="R10" s="52">
        <v>322034667</v>
      </c>
      <c r="S10" s="52">
        <v>326234624</v>
      </c>
      <c r="T10" s="52">
        <v>359538000</v>
      </c>
      <c r="U10" s="52">
        <v>343612250</v>
      </c>
      <c r="V10" s="1">
        <v>303273864</v>
      </c>
    </row>
    <row r="11" spans="1:22">
      <c r="A11" s="26" t="s">
        <v>81</v>
      </c>
      <c r="B11" s="26" t="s">
        <v>37</v>
      </c>
      <c r="C11" s="52"/>
      <c r="D11" s="52"/>
      <c r="E11" s="52"/>
      <c r="F11" s="52"/>
      <c r="G11" s="52"/>
      <c r="H11" s="52"/>
      <c r="I11" s="52">
        <v>7844136</v>
      </c>
      <c r="J11" s="52"/>
      <c r="K11" s="52"/>
      <c r="L11" s="52"/>
      <c r="M11" s="52"/>
      <c r="N11" s="52"/>
      <c r="O11" s="52"/>
      <c r="P11" s="52">
        <v>5598232</v>
      </c>
      <c r="Q11" s="52"/>
      <c r="R11" s="52"/>
      <c r="S11" s="52"/>
      <c r="T11" s="52"/>
      <c r="U11" s="52">
        <v>0</v>
      </c>
      <c r="V11" s="1">
        <v>2678889</v>
      </c>
    </row>
    <row r="12" spans="1:22">
      <c r="A12" s="26" t="s">
        <v>49</v>
      </c>
      <c r="B12" s="26" t="s">
        <v>36</v>
      </c>
      <c r="C12" s="52"/>
      <c r="D12" s="52"/>
      <c r="E12" s="52"/>
      <c r="F12" s="52"/>
      <c r="G12" s="52"/>
      <c r="H12" s="52"/>
      <c r="I12" s="52"/>
      <c r="J12" s="52"/>
      <c r="K12" s="52">
        <v>0</v>
      </c>
      <c r="L12" s="52">
        <v>7057</v>
      </c>
      <c r="M12" s="52">
        <v>2581062</v>
      </c>
      <c r="N12" s="52">
        <v>2991957</v>
      </c>
      <c r="O12" s="52">
        <v>2721302</v>
      </c>
      <c r="P12" s="52">
        <v>2872578</v>
      </c>
      <c r="Q12" s="52">
        <v>3722110</v>
      </c>
      <c r="R12" s="52">
        <v>4463970</v>
      </c>
      <c r="S12" s="52">
        <v>6712020</v>
      </c>
      <c r="T12" s="52">
        <v>9876461</v>
      </c>
      <c r="U12" s="52">
        <v>11546347</v>
      </c>
      <c r="V12" s="1">
        <v>11987390</v>
      </c>
    </row>
    <row r="13" spans="1:22">
      <c r="A13" s="26" t="s">
        <v>48</v>
      </c>
      <c r="B13" s="26" t="s">
        <v>36</v>
      </c>
      <c r="C13" s="52">
        <v>236835</v>
      </c>
      <c r="D13" s="52">
        <v>328532</v>
      </c>
      <c r="E13" s="52">
        <v>530962</v>
      </c>
      <c r="F13" s="52">
        <v>478928</v>
      </c>
      <c r="G13" s="52">
        <v>468876</v>
      </c>
      <c r="H13" s="52">
        <v>453202</v>
      </c>
      <c r="I13" s="52">
        <v>384063</v>
      </c>
      <c r="J13" s="52">
        <v>287824</v>
      </c>
      <c r="K13" s="52">
        <v>439275</v>
      </c>
      <c r="L13" s="52">
        <v>612128</v>
      </c>
      <c r="M13" s="52">
        <v>2546125</v>
      </c>
      <c r="N13" s="52">
        <v>1052125</v>
      </c>
      <c r="O13" s="52">
        <v>1639132</v>
      </c>
      <c r="P13" s="52">
        <v>1064074</v>
      </c>
      <c r="Q13" s="52">
        <v>4714630</v>
      </c>
      <c r="R13" s="52">
        <v>5841140</v>
      </c>
      <c r="S13" s="52">
        <v>5923238</v>
      </c>
      <c r="T13" s="52">
        <v>6985481</v>
      </c>
      <c r="U13" s="52">
        <v>7473746</v>
      </c>
      <c r="V13" s="1">
        <v>7569391</v>
      </c>
    </row>
    <row r="14" spans="1:22">
      <c r="A14" s="26" t="s">
        <v>47</v>
      </c>
      <c r="B14" s="26" t="s">
        <v>37</v>
      </c>
      <c r="C14" s="52">
        <v>325266</v>
      </c>
      <c r="D14" s="52">
        <v>356935</v>
      </c>
      <c r="E14" s="52">
        <v>462226</v>
      </c>
      <c r="F14" s="52">
        <v>659061</v>
      </c>
      <c r="G14" s="52">
        <v>712233</v>
      </c>
      <c r="H14" s="52">
        <v>723231</v>
      </c>
      <c r="I14" s="52">
        <v>843696</v>
      </c>
      <c r="J14" s="52">
        <v>6535747</v>
      </c>
      <c r="K14" s="52">
        <v>6854255</v>
      </c>
      <c r="L14" s="52">
        <v>21591648</v>
      </c>
      <c r="M14" s="52">
        <v>33784673</v>
      </c>
      <c r="N14" s="52">
        <v>29585820</v>
      </c>
      <c r="O14" s="52">
        <v>21578265</v>
      </c>
      <c r="P14" s="52">
        <v>24466049</v>
      </c>
      <c r="Q14" s="52">
        <v>31960316</v>
      </c>
      <c r="R14" s="52">
        <v>20948584</v>
      </c>
      <c r="S14" s="52">
        <v>21154036</v>
      </c>
      <c r="T14" s="52">
        <v>27090597</v>
      </c>
      <c r="U14" s="52">
        <v>32177422</v>
      </c>
      <c r="V14" s="1">
        <v>33304863</v>
      </c>
    </row>
    <row r="15" spans="1:22">
      <c r="A15" s="26" t="s">
        <v>46</v>
      </c>
      <c r="B15" s="26" t="s">
        <v>37</v>
      </c>
      <c r="C15" s="52"/>
      <c r="D15" s="52"/>
      <c r="E15" s="52"/>
      <c r="F15" s="52"/>
      <c r="G15" s="52"/>
      <c r="H15" s="52"/>
      <c r="I15" s="52"/>
      <c r="J15" s="52"/>
      <c r="K15" s="52">
        <v>937168</v>
      </c>
      <c r="L15" s="52">
        <v>932820</v>
      </c>
      <c r="M15" s="52">
        <v>1792400</v>
      </c>
      <c r="N15" s="52">
        <v>2423216</v>
      </c>
      <c r="O15" s="52">
        <v>2416895</v>
      </c>
      <c r="P15" s="52">
        <v>2202116</v>
      </c>
      <c r="Q15" s="52">
        <v>1296849</v>
      </c>
      <c r="R15" s="52">
        <v>242991</v>
      </c>
      <c r="S15" s="52">
        <v>911479</v>
      </c>
      <c r="T15" s="52">
        <v>756848</v>
      </c>
      <c r="U15" s="52">
        <v>983131</v>
      </c>
      <c r="V15" s="1">
        <v>1474830</v>
      </c>
    </row>
    <row r="16" spans="1:22">
      <c r="A16" s="26" t="s">
        <v>45</v>
      </c>
      <c r="B16" s="26" t="s">
        <v>37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>
        <v>1316202</v>
      </c>
      <c r="S16" s="52">
        <v>2578686</v>
      </c>
      <c r="T16" s="52">
        <v>1477144</v>
      </c>
      <c r="U16" s="52">
        <v>3257191</v>
      </c>
      <c r="V16" s="1">
        <v>2034165</v>
      </c>
    </row>
    <row r="17" spans="1:22">
      <c r="A17" s="26" t="s">
        <v>44</v>
      </c>
      <c r="B17" s="26" t="s">
        <v>37</v>
      </c>
      <c r="C17" s="52"/>
      <c r="D17" s="52"/>
      <c r="E17" s="52"/>
      <c r="F17" s="52"/>
      <c r="G17" s="52"/>
      <c r="H17" s="52"/>
      <c r="I17" s="52"/>
      <c r="J17" s="52"/>
      <c r="K17" s="52">
        <v>390768</v>
      </c>
      <c r="L17" s="52">
        <v>1038114</v>
      </c>
      <c r="M17" s="52">
        <v>4832319</v>
      </c>
      <c r="N17" s="52">
        <v>12775821</v>
      </c>
      <c r="O17" s="52">
        <v>1876827</v>
      </c>
      <c r="P17" s="52"/>
      <c r="Q17" s="52">
        <v>3230032</v>
      </c>
      <c r="R17" s="52">
        <v>1309743</v>
      </c>
      <c r="S17" s="52">
        <v>2414569</v>
      </c>
      <c r="T17" s="52">
        <v>11451775</v>
      </c>
      <c r="U17" s="52">
        <v>14747825</v>
      </c>
      <c r="V17" s="1">
        <v>9341374</v>
      </c>
    </row>
    <row r="18" spans="1:22">
      <c r="A18" s="26" t="s">
        <v>82</v>
      </c>
      <c r="B18" s="26" t="s">
        <v>37</v>
      </c>
      <c r="C18" s="52">
        <v>28558972</v>
      </c>
      <c r="D18" s="52">
        <v>35547041</v>
      </c>
      <c r="E18" s="52">
        <v>37087583</v>
      </c>
      <c r="F18" s="52">
        <v>35101806</v>
      </c>
      <c r="G18" s="52">
        <v>34497700</v>
      </c>
      <c r="H18" s="52">
        <v>20918562</v>
      </c>
      <c r="I18" s="52">
        <v>35828958</v>
      </c>
      <c r="J18" s="52">
        <v>22472172</v>
      </c>
      <c r="K18" s="52">
        <v>2840655</v>
      </c>
      <c r="L18" s="52">
        <v>14915252</v>
      </c>
      <c r="M18" s="52">
        <v>9739773</v>
      </c>
      <c r="N18" s="52"/>
      <c r="O18" s="52">
        <v>8179324</v>
      </c>
      <c r="P18" s="52">
        <v>2249521</v>
      </c>
      <c r="Q18" s="52"/>
      <c r="R18" s="52">
        <v>15811633</v>
      </c>
      <c r="S18" s="52">
        <v>22217799</v>
      </c>
      <c r="T18" s="52">
        <v>22270636</v>
      </c>
      <c r="U18" s="52">
        <v>24968425</v>
      </c>
      <c r="V18" s="1">
        <v>24057446</v>
      </c>
    </row>
    <row r="19" spans="1:22">
      <c r="A19" s="26" t="s">
        <v>83</v>
      </c>
      <c r="B19" s="26" t="s">
        <v>37</v>
      </c>
      <c r="C19" s="52">
        <v>2705490</v>
      </c>
      <c r="D19" s="52">
        <v>2880741</v>
      </c>
      <c r="E19" s="52">
        <v>3357486</v>
      </c>
      <c r="F19" s="52">
        <v>4699117</v>
      </c>
      <c r="G19" s="52">
        <v>7533361</v>
      </c>
      <c r="H19" s="52">
        <v>9294798</v>
      </c>
      <c r="I19" s="52">
        <v>8859056</v>
      </c>
      <c r="J19" s="52">
        <v>9395869</v>
      </c>
      <c r="K19" s="52">
        <v>11827970</v>
      </c>
      <c r="L19" s="52">
        <v>10986565</v>
      </c>
      <c r="M19" s="52">
        <v>12590852</v>
      </c>
      <c r="N19" s="52">
        <v>10943431</v>
      </c>
      <c r="O19" s="52">
        <v>12253719</v>
      </c>
      <c r="P19" s="52">
        <v>11756648</v>
      </c>
      <c r="Q19" s="52">
        <v>12527825</v>
      </c>
      <c r="R19" s="52">
        <v>12171948</v>
      </c>
      <c r="S19" s="52">
        <v>10069145</v>
      </c>
      <c r="T19" s="52">
        <v>5214067</v>
      </c>
      <c r="U19" s="52">
        <v>4347360</v>
      </c>
      <c r="V19" s="1">
        <v>6963758</v>
      </c>
    </row>
    <row r="20" spans="1:22">
      <c r="A20" s="26" t="s">
        <v>43</v>
      </c>
      <c r="B20" s="26" t="s">
        <v>37</v>
      </c>
      <c r="C20" s="52">
        <v>14182289</v>
      </c>
      <c r="D20" s="52">
        <v>15223097</v>
      </c>
      <c r="E20" s="52">
        <v>14424608</v>
      </c>
      <c r="F20" s="52">
        <v>8314376</v>
      </c>
      <c r="G20" s="52">
        <v>12739166</v>
      </c>
      <c r="H20" s="52">
        <v>17940320</v>
      </c>
      <c r="I20" s="52">
        <v>15992560</v>
      </c>
      <c r="J20" s="52">
        <v>15730721</v>
      </c>
      <c r="K20" s="52">
        <v>15669866</v>
      </c>
      <c r="L20" s="52">
        <v>25631834</v>
      </c>
      <c r="M20" s="52">
        <v>21234694</v>
      </c>
      <c r="N20" s="52">
        <v>28806111</v>
      </c>
      <c r="O20" s="52">
        <v>24443577</v>
      </c>
      <c r="P20" s="52">
        <v>23508993</v>
      </c>
      <c r="Q20" s="52">
        <v>34915343</v>
      </c>
      <c r="R20" s="52">
        <v>26252052</v>
      </c>
      <c r="S20" s="52">
        <v>14158825</v>
      </c>
      <c r="T20" s="52">
        <v>3237257</v>
      </c>
      <c r="U20" s="52">
        <v>0</v>
      </c>
      <c r="V20" s="1">
        <v>17819107</v>
      </c>
    </row>
    <row r="21" spans="1:22">
      <c r="A21" s="26" t="s">
        <v>84</v>
      </c>
      <c r="B21" s="26" t="s">
        <v>37</v>
      </c>
      <c r="C21" s="52">
        <v>190904</v>
      </c>
      <c r="D21" s="52">
        <v>142552</v>
      </c>
      <c r="E21" s="52">
        <v>137984</v>
      </c>
      <c r="F21" s="52">
        <v>95746</v>
      </c>
      <c r="G21" s="52">
        <v>94355</v>
      </c>
      <c r="H21" s="52">
        <v>91970</v>
      </c>
      <c r="I21" s="52">
        <v>141216</v>
      </c>
      <c r="J21" s="52">
        <v>0</v>
      </c>
      <c r="K21" s="52">
        <v>92297</v>
      </c>
      <c r="L21" s="52">
        <v>139142</v>
      </c>
      <c r="M21" s="52">
        <v>138641</v>
      </c>
      <c r="N21" s="52">
        <v>186863</v>
      </c>
      <c r="O21" s="52">
        <v>140706</v>
      </c>
      <c r="P21" s="52">
        <v>229750</v>
      </c>
      <c r="Q21" s="52">
        <v>140168</v>
      </c>
      <c r="R21" s="52">
        <v>236880</v>
      </c>
      <c r="S21" s="52">
        <v>136914</v>
      </c>
      <c r="T21" s="52">
        <v>189071</v>
      </c>
      <c r="U21" s="52">
        <v>277913</v>
      </c>
      <c r="V21" s="1">
        <v>329101</v>
      </c>
    </row>
    <row r="22" spans="1:22">
      <c r="A22" s="26"/>
      <c r="B22" s="26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</row>
    <row r="23" spans="1:22" ht="6.6" customHeight="1"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</row>
    <row r="24" spans="1:22" ht="18">
      <c r="A24" s="4" t="s">
        <v>0</v>
      </c>
      <c r="B24" s="3"/>
      <c r="C24" s="80">
        <v>2011</v>
      </c>
      <c r="D24" s="81"/>
      <c r="E24" s="81"/>
      <c r="F24" s="82"/>
      <c r="G24" s="80">
        <v>2012</v>
      </c>
      <c r="H24" s="81"/>
      <c r="I24" s="81"/>
      <c r="J24" s="82"/>
      <c r="K24" s="80">
        <v>2013</v>
      </c>
      <c r="L24" s="81"/>
      <c r="M24" s="81"/>
      <c r="N24" s="82"/>
      <c r="O24" s="80">
        <v>2014</v>
      </c>
      <c r="P24" s="81"/>
      <c r="Q24" s="81"/>
      <c r="R24" s="82"/>
      <c r="S24" s="76">
        <v>2015</v>
      </c>
      <c r="T24" s="77"/>
      <c r="U24" s="77"/>
      <c r="V24" s="77"/>
    </row>
    <row r="25" spans="1:22">
      <c r="A25" s="26"/>
      <c r="B25" s="26"/>
      <c r="C25" s="52" t="s">
        <v>2</v>
      </c>
      <c r="D25" s="52" t="s">
        <v>3</v>
      </c>
      <c r="E25" s="52" t="s">
        <v>4</v>
      </c>
      <c r="F25" s="52" t="s">
        <v>5</v>
      </c>
      <c r="G25" s="52" t="s">
        <v>2</v>
      </c>
      <c r="H25" s="52" t="s">
        <v>3</v>
      </c>
      <c r="I25" s="52" t="s">
        <v>4</v>
      </c>
      <c r="J25" s="52" t="s">
        <v>5</v>
      </c>
      <c r="K25" s="52" t="s">
        <v>2</v>
      </c>
      <c r="L25" s="52" t="s">
        <v>3</v>
      </c>
      <c r="M25" s="52" t="s">
        <v>4</v>
      </c>
      <c r="N25" s="52" t="s">
        <v>5</v>
      </c>
      <c r="O25" s="52" t="s">
        <v>2</v>
      </c>
      <c r="P25" s="52" t="s">
        <v>3</v>
      </c>
      <c r="Q25" s="52" t="s">
        <v>4</v>
      </c>
      <c r="R25" s="52" t="s">
        <v>5</v>
      </c>
      <c r="S25" s="52" t="s">
        <v>2</v>
      </c>
      <c r="T25" s="52" t="s">
        <v>3</v>
      </c>
      <c r="U25" s="52" t="s">
        <v>4</v>
      </c>
      <c r="V25" s="1" t="s">
        <v>5</v>
      </c>
    </row>
    <row r="26" spans="1:22">
      <c r="A26" s="26" t="s">
        <v>56</v>
      </c>
      <c r="B26" s="26"/>
      <c r="C26" s="52">
        <v>43</v>
      </c>
      <c r="D26" s="52">
        <v>109</v>
      </c>
      <c r="E26" s="52"/>
      <c r="F26" s="52"/>
      <c r="G26" s="52">
        <v>98</v>
      </c>
      <c r="H26" s="52"/>
      <c r="I26" s="52">
        <v>87</v>
      </c>
      <c r="J26" s="52">
        <v>519</v>
      </c>
      <c r="K26" s="52">
        <v>1613</v>
      </c>
      <c r="L26" s="52">
        <v>6070</v>
      </c>
      <c r="M26" s="52">
        <v>5688</v>
      </c>
      <c r="N26" s="52">
        <v>9283</v>
      </c>
      <c r="O26" s="52">
        <v>7085</v>
      </c>
      <c r="P26" s="52">
        <v>8360</v>
      </c>
      <c r="Q26" s="52">
        <v>1942</v>
      </c>
      <c r="R26" s="52">
        <v>9184</v>
      </c>
      <c r="S26" s="52">
        <v>3284</v>
      </c>
      <c r="T26" s="52">
        <v>22026</v>
      </c>
      <c r="U26" s="52">
        <v>48980</v>
      </c>
      <c r="V26" s="1">
        <v>32717</v>
      </c>
    </row>
    <row r="27" spans="1:22">
      <c r="A27" s="26" t="s">
        <v>55</v>
      </c>
      <c r="B27" s="26"/>
      <c r="C27" s="52">
        <v>280</v>
      </c>
      <c r="D27" s="52">
        <v>0</v>
      </c>
      <c r="E27" s="52"/>
      <c r="F27" s="52">
        <v>1692</v>
      </c>
      <c r="G27" s="52"/>
      <c r="H27" s="52">
        <v>20</v>
      </c>
      <c r="I27" s="52">
        <v>311</v>
      </c>
      <c r="J27" s="52">
        <v>303</v>
      </c>
      <c r="K27" s="52">
        <v>1917</v>
      </c>
      <c r="L27" s="52">
        <v>22328</v>
      </c>
      <c r="M27" s="52">
        <v>33596</v>
      </c>
      <c r="N27" s="52">
        <v>70810</v>
      </c>
      <c r="O27" s="52">
        <v>77056</v>
      </c>
      <c r="P27" s="52">
        <v>67930</v>
      </c>
      <c r="Q27" s="52">
        <v>37407</v>
      </c>
      <c r="R27" s="52">
        <v>74732</v>
      </c>
      <c r="S27" s="52">
        <v>57037</v>
      </c>
      <c r="T27" s="52">
        <v>72012</v>
      </c>
      <c r="U27" s="52">
        <v>131089</v>
      </c>
      <c r="V27" s="1">
        <v>180623</v>
      </c>
    </row>
    <row r="28" spans="1:22">
      <c r="A28" s="26" t="s">
        <v>54</v>
      </c>
      <c r="B28" s="26"/>
      <c r="C28" s="52">
        <v>1231</v>
      </c>
      <c r="D28" s="52">
        <v>1192</v>
      </c>
      <c r="E28" s="52">
        <v>2570</v>
      </c>
      <c r="F28" s="52">
        <v>3116</v>
      </c>
      <c r="G28" s="52">
        <v>2352</v>
      </c>
      <c r="H28" s="52">
        <v>3363</v>
      </c>
      <c r="I28" s="52">
        <v>1462</v>
      </c>
      <c r="J28" s="52">
        <v>569</v>
      </c>
      <c r="K28" s="52">
        <v>1873</v>
      </c>
      <c r="L28" s="52">
        <v>1919</v>
      </c>
      <c r="M28" s="52">
        <v>2679</v>
      </c>
      <c r="N28" s="52">
        <v>1639</v>
      </c>
      <c r="O28" s="52">
        <v>715</v>
      </c>
      <c r="P28" s="52">
        <v>185</v>
      </c>
      <c r="Q28" s="52">
        <v>38</v>
      </c>
      <c r="R28" s="52">
        <v>441</v>
      </c>
      <c r="S28" s="52">
        <v>4200</v>
      </c>
      <c r="T28" s="52">
        <v>8</v>
      </c>
      <c r="U28" s="52">
        <v>19</v>
      </c>
      <c r="V28" s="1">
        <v>7</v>
      </c>
    </row>
    <row r="29" spans="1:22">
      <c r="A29" s="26" t="s">
        <v>53</v>
      </c>
      <c r="B29" s="26"/>
      <c r="C29" s="52"/>
      <c r="D29" s="52"/>
      <c r="E29" s="52"/>
      <c r="F29" s="52">
        <v>790</v>
      </c>
      <c r="G29" s="52">
        <v>3477</v>
      </c>
      <c r="H29" s="52">
        <v>6306</v>
      </c>
      <c r="I29" s="52">
        <v>138</v>
      </c>
      <c r="J29" s="52">
        <v>3288</v>
      </c>
      <c r="K29" s="52">
        <v>2597</v>
      </c>
      <c r="L29" s="52">
        <v>12678</v>
      </c>
      <c r="M29" s="52">
        <v>10830</v>
      </c>
      <c r="N29" s="52">
        <v>8363</v>
      </c>
      <c r="O29" s="52">
        <v>11208</v>
      </c>
      <c r="P29" s="52">
        <v>9058</v>
      </c>
      <c r="Q29" s="52">
        <v>6296</v>
      </c>
      <c r="R29" s="52">
        <v>7057</v>
      </c>
      <c r="S29" s="52">
        <v>14657</v>
      </c>
      <c r="T29" s="52">
        <v>759</v>
      </c>
      <c r="U29" s="52">
        <v>2243</v>
      </c>
      <c r="V29" s="1">
        <v>5606</v>
      </c>
    </row>
    <row r="30" spans="1:22">
      <c r="A30" s="26" t="s">
        <v>52</v>
      </c>
      <c r="B30" s="26"/>
      <c r="C30" s="52">
        <v>10746</v>
      </c>
      <c r="D30" s="52">
        <v>20254</v>
      </c>
      <c r="E30" s="52">
        <v>19854</v>
      </c>
      <c r="F30" s="52">
        <v>22390</v>
      </c>
      <c r="G30" s="52">
        <v>29455</v>
      </c>
      <c r="H30" s="52">
        <v>32230</v>
      </c>
      <c r="I30" s="52">
        <v>32054</v>
      </c>
      <c r="J30" s="52">
        <v>33116</v>
      </c>
      <c r="K30" s="52">
        <v>39320</v>
      </c>
      <c r="L30" s="52">
        <v>80007</v>
      </c>
      <c r="M30" s="52">
        <v>74588</v>
      </c>
      <c r="N30" s="52">
        <v>174320</v>
      </c>
      <c r="O30" s="52">
        <v>77982</v>
      </c>
      <c r="P30" s="52">
        <v>100111</v>
      </c>
      <c r="Q30" s="52">
        <v>109415</v>
      </c>
      <c r="R30" s="52">
        <v>119126</v>
      </c>
      <c r="S30" s="52">
        <v>117307</v>
      </c>
      <c r="T30" s="52">
        <v>193168</v>
      </c>
      <c r="U30" s="52">
        <v>182103</v>
      </c>
      <c r="V30" s="1">
        <v>141463</v>
      </c>
    </row>
    <row r="31" spans="1:22">
      <c r="A31" s="26" t="s">
        <v>51</v>
      </c>
      <c r="B31" s="26"/>
      <c r="C31" s="52"/>
      <c r="D31" s="52"/>
      <c r="E31" s="52">
        <v>34252</v>
      </c>
      <c r="F31" s="52">
        <v>32288</v>
      </c>
      <c r="G31" s="52"/>
      <c r="H31" s="52">
        <v>0</v>
      </c>
      <c r="I31" s="52">
        <v>64851</v>
      </c>
      <c r="J31" s="52">
        <v>94171</v>
      </c>
      <c r="K31" s="52">
        <v>106524</v>
      </c>
      <c r="L31" s="52">
        <v>32813</v>
      </c>
      <c r="M31" s="52">
        <v>169471</v>
      </c>
      <c r="N31" s="52">
        <v>50279</v>
      </c>
      <c r="O31" s="52">
        <v>8953</v>
      </c>
      <c r="P31" s="52">
        <v>0</v>
      </c>
      <c r="Q31" s="52">
        <v>0</v>
      </c>
      <c r="R31" s="52">
        <v>0</v>
      </c>
      <c r="S31" s="52">
        <v>0</v>
      </c>
      <c r="T31" s="52">
        <v>0</v>
      </c>
      <c r="U31" s="52">
        <v>26197</v>
      </c>
      <c r="V31" s="1">
        <v>85441</v>
      </c>
    </row>
    <row r="32" spans="1:22">
      <c r="A32" s="26" t="s">
        <v>50</v>
      </c>
      <c r="B32" s="26"/>
      <c r="C32" s="52">
        <v>169004</v>
      </c>
      <c r="D32" s="52">
        <v>202550</v>
      </c>
      <c r="E32" s="52">
        <v>196282</v>
      </c>
      <c r="F32" s="52">
        <v>190913</v>
      </c>
      <c r="G32" s="52">
        <v>201932</v>
      </c>
      <c r="H32" s="52">
        <v>204055</v>
      </c>
      <c r="I32" s="52">
        <v>179840</v>
      </c>
      <c r="J32" s="52">
        <v>181981</v>
      </c>
      <c r="K32" s="52">
        <v>279596</v>
      </c>
      <c r="L32" s="52">
        <v>318053</v>
      </c>
      <c r="M32" s="52">
        <v>338313</v>
      </c>
      <c r="N32" s="52">
        <v>379161</v>
      </c>
      <c r="O32" s="52">
        <v>367805</v>
      </c>
      <c r="P32" s="52">
        <v>440394</v>
      </c>
      <c r="Q32" s="52">
        <v>439741</v>
      </c>
      <c r="R32" s="52">
        <v>404139</v>
      </c>
      <c r="S32" s="52">
        <v>404353</v>
      </c>
      <c r="T32" s="52">
        <v>460682</v>
      </c>
      <c r="U32" s="52">
        <v>462247</v>
      </c>
      <c r="V32" s="1">
        <v>450007</v>
      </c>
    </row>
    <row r="33" spans="1:22">
      <c r="A33" s="26" t="s">
        <v>81</v>
      </c>
      <c r="B33" s="26"/>
      <c r="C33" s="52"/>
      <c r="D33" s="52"/>
      <c r="E33" s="52"/>
      <c r="F33" s="52"/>
      <c r="G33" s="52"/>
      <c r="H33" s="52"/>
      <c r="I33" s="52">
        <v>46720</v>
      </c>
      <c r="J33" s="52"/>
      <c r="K33" s="52"/>
      <c r="L33" s="52"/>
      <c r="M33" s="52"/>
      <c r="N33" s="52"/>
      <c r="O33" s="52"/>
      <c r="P33" s="52">
        <v>34403</v>
      </c>
      <c r="Q33" s="52"/>
      <c r="R33" s="52"/>
      <c r="S33" s="52"/>
      <c r="T33" s="52"/>
      <c r="U33" s="52">
        <v>313</v>
      </c>
      <c r="V33" s="1">
        <v>11251</v>
      </c>
    </row>
    <row r="34" spans="1:22">
      <c r="A34" s="26" t="s">
        <v>49</v>
      </c>
      <c r="B34" s="26"/>
      <c r="C34" s="52"/>
      <c r="D34" s="52"/>
      <c r="E34" s="52"/>
      <c r="F34" s="52"/>
      <c r="G34" s="52"/>
      <c r="H34" s="52"/>
      <c r="I34" s="52"/>
      <c r="J34" s="52"/>
      <c r="K34" s="52">
        <v>0</v>
      </c>
      <c r="L34" s="52">
        <v>53</v>
      </c>
      <c r="M34" s="52">
        <v>26167</v>
      </c>
      <c r="N34" s="52">
        <v>30490</v>
      </c>
      <c r="O34" s="52">
        <v>27811</v>
      </c>
      <c r="P34" s="52">
        <v>29055</v>
      </c>
      <c r="Q34" s="52">
        <v>35806</v>
      </c>
      <c r="R34" s="52">
        <v>40241</v>
      </c>
      <c r="S34" s="52">
        <v>57543</v>
      </c>
      <c r="T34" s="52">
        <v>89695</v>
      </c>
      <c r="U34" s="52">
        <v>106666</v>
      </c>
      <c r="V34" s="1">
        <v>106823</v>
      </c>
    </row>
    <row r="35" spans="1:22">
      <c r="A35" s="26" t="s">
        <v>48</v>
      </c>
      <c r="B35" s="26"/>
      <c r="C35" s="52">
        <v>2212</v>
      </c>
      <c r="D35" s="52">
        <v>3069</v>
      </c>
      <c r="E35" s="52">
        <v>4960</v>
      </c>
      <c r="F35" s="52">
        <v>4474</v>
      </c>
      <c r="G35" s="52">
        <v>4367</v>
      </c>
      <c r="H35" s="52">
        <v>4221</v>
      </c>
      <c r="I35" s="52">
        <v>3577</v>
      </c>
      <c r="J35" s="52">
        <v>2680</v>
      </c>
      <c r="K35" s="52">
        <v>4240</v>
      </c>
      <c r="L35" s="52">
        <v>5127</v>
      </c>
      <c r="M35" s="52">
        <v>22948</v>
      </c>
      <c r="N35" s="52">
        <v>9044</v>
      </c>
      <c r="O35" s="52">
        <v>13893</v>
      </c>
      <c r="P35" s="52">
        <v>8777</v>
      </c>
      <c r="Q35" s="52">
        <v>30237</v>
      </c>
      <c r="R35" s="52">
        <v>41302</v>
      </c>
      <c r="S35" s="52">
        <v>43781</v>
      </c>
      <c r="T35" s="52">
        <v>57663</v>
      </c>
      <c r="U35" s="52">
        <v>62678</v>
      </c>
      <c r="V35" s="1">
        <v>61943</v>
      </c>
    </row>
    <row r="36" spans="1:22">
      <c r="A36" s="26" t="s">
        <v>47</v>
      </c>
      <c r="B36" s="26"/>
      <c r="C36" s="52">
        <v>3070</v>
      </c>
      <c r="D36" s="52">
        <v>3368</v>
      </c>
      <c r="E36" s="52">
        <v>4362</v>
      </c>
      <c r="F36" s="52">
        <v>6220</v>
      </c>
      <c r="G36" s="52">
        <v>6701</v>
      </c>
      <c r="H36" s="52">
        <v>6804</v>
      </c>
      <c r="I36" s="52">
        <v>7938</v>
      </c>
      <c r="J36" s="52">
        <v>51216</v>
      </c>
      <c r="K36" s="52">
        <v>56576</v>
      </c>
      <c r="L36" s="52">
        <v>170461</v>
      </c>
      <c r="M36" s="52">
        <v>273948</v>
      </c>
      <c r="N36" s="52">
        <v>237847</v>
      </c>
      <c r="O36" s="52">
        <v>172114</v>
      </c>
      <c r="P36" s="52">
        <v>192514</v>
      </c>
      <c r="Q36" s="52">
        <v>249633</v>
      </c>
      <c r="R36" s="52">
        <v>165586</v>
      </c>
      <c r="S36" s="52">
        <v>170406</v>
      </c>
      <c r="T36" s="52">
        <v>218751</v>
      </c>
      <c r="U36" s="52">
        <v>257126</v>
      </c>
      <c r="V36" s="1">
        <v>261936</v>
      </c>
    </row>
    <row r="37" spans="1:22">
      <c r="A37" s="26" t="s">
        <v>46</v>
      </c>
      <c r="B37" s="26"/>
      <c r="C37" s="52"/>
      <c r="D37" s="52"/>
      <c r="E37" s="52"/>
      <c r="F37" s="52"/>
      <c r="G37" s="52"/>
      <c r="H37" s="52"/>
      <c r="I37" s="52"/>
      <c r="J37" s="52"/>
      <c r="K37" s="52">
        <v>7869</v>
      </c>
      <c r="L37" s="52">
        <v>7832</v>
      </c>
      <c r="M37" s="52">
        <v>15050</v>
      </c>
      <c r="N37" s="52">
        <v>20346</v>
      </c>
      <c r="O37" s="52">
        <v>20293</v>
      </c>
      <c r="P37" s="52">
        <v>18490</v>
      </c>
      <c r="Q37" s="52">
        <v>10889</v>
      </c>
      <c r="R37" s="52">
        <v>2040</v>
      </c>
      <c r="S37" s="52">
        <v>7653</v>
      </c>
      <c r="T37" s="52">
        <v>6354</v>
      </c>
      <c r="U37" s="52">
        <v>8254</v>
      </c>
      <c r="V37" s="1">
        <v>12384</v>
      </c>
    </row>
    <row r="38" spans="1:22">
      <c r="A38" s="26" t="s">
        <v>45</v>
      </c>
      <c r="B38" s="26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>
        <v>13420</v>
      </c>
      <c r="S38" s="52">
        <v>26293</v>
      </c>
      <c r="T38" s="52">
        <v>15062</v>
      </c>
      <c r="U38" s="52">
        <v>33211</v>
      </c>
      <c r="V38" s="1">
        <v>20741</v>
      </c>
    </row>
    <row r="39" spans="1:22">
      <c r="A39" s="26" t="s">
        <v>44</v>
      </c>
      <c r="B39" s="26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</row>
    <row r="40" spans="1:22">
      <c r="A40" s="26" t="s">
        <v>82</v>
      </c>
      <c r="B40" s="26"/>
      <c r="C40" s="52">
        <v>18847</v>
      </c>
      <c r="D40" s="52">
        <v>22125</v>
      </c>
      <c r="E40" s="52">
        <v>23031</v>
      </c>
      <c r="F40" s="52">
        <v>24485</v>
      </c>
      <c r="G40" s="52">
        <v>22126</v>
      </c>
      <c r="H40" s="52">
        <v>12405</v>
      </c>
      <c r="I40" s="52">
        <v>21124</v>
      </c>
      <c r="J40" s="52">
        <v>13796</v>
      </c>
      <c r="K40" s="52">
        <v>2861</v>
      </c>
      <c r="L40" s="52">
        <v>14060</v>
      </c>
      <c r="M40" s="52">
        <v>9090</v>
      </c>
      <c r="N40" s="52"/>
      <c r="O40" s="52">
        <v>6147</v>
      </c>
      <c r="P40" s="52">
        <v>1691</v>
      </c>
      <c r="Q40" s="52"/>
      <c r="R40" s="52">
        <v>14216</v>
      </c>
      <c r="S40" s="52">
        <v>21077</v>
      </c>
      <c r="T40" s="52">
        <v>23130</v>
      </c>
      <c r="U40" s="52">
        <v>26794</v>
      </c>
      <c r="V40" s="1">
        <v>25826</v>
      </c>
    </row>
    <row r="41" spans="1:22">
      <c r="A41" s="26" t="s">
        <v>83</v>
      </c>
      <c r="B41" s="26"/>
      <c r="C41" s="52">
        <v>7906</v>
      </c>
      <c r="D41" s="52">
        <v>8418</v>
      </c>
      <c r="E41" s="52">
        <v>9811</v>
      </c>
      <c r="F41" s="52">
        <v>13731</v>
      </c>
      <c r="G41" s="52">
        <v>21866</v>
      </c>
      <c r="H41" s="52">
        <v>26979</v>
      </c>
      <c r="I41" s="52">
        <v>26373</v>
      </c>
      <c r="J41" s="52">
        <v>27272</v>
      </c>
      <c r="K41" s="52">
        <v>36604</v>
      </c>
      <c r="L41" s="52">
        <v>33166</v>
      </c>
      <c r="M41" s="52">
        <v>37151</v>
      </c>
      <c r="N41" s="52">
        <v>32797</v>
      </c>
      <c r="O41" s="52">
        <v>37365</v>
      </c>
      <c r="P41" s="52">
        <v>35910</v>
      </c>
      <c r="Q41" s="52">
        <v>37313</v>
      </c>
      <c r="R41" s="52">
        <v>35582</v>
      </c>
      <c r="S41" s="52">
        <v>30686</v>
      </c>
      <c r="T41" s="52">
        <v>16730</v>
      </c>
      <c r="U41" s="52">
        <v>12856</v>
      </c>
      <c r="V41" s="1">
        <v>22351</v>
      </c>
    </row>
    <row r="42" spans="1:22">
      <c r="A42" s="26" t="s">
        <v>43</v>
      </c>
      <c r="B42" s="26"/>
      <c r="C42" s="52">
        <v>21846</v>
      </c>
      <c r="D42" s="52">
        <v>19179</v>
      </c>
      <c r="E42" s="52">
        <v>18541</v>
      </c>
      <c r="F42" s="52">
        <v>8038</v>
      </c>
      <c r="G42" s="52">
        <v>15161</v>
      </c>
      <c r="H42" s="52">
        <v>20996</v>
      </c>
      <c r="I42" s="52">
        <v>19275</v>
      </c>
      <c r="J42" s="52">
        <v>17058</v>
      </c>
      <c r="K42" s="52">
        <v>20554</v>
      </c>
      <c r="L42" s="52">
        <v>41239</v>
      </c>
      <c r="M42" s="52">
        <v>32575</v>
      </c>
      <c r="N42" s="52">
        <v>48352</v>
      </c>
      <c r="O42" s="52">
        <v>38663</v>
      </c>
      <c r="P42" s="52">
        <v>38437</v>
      </c>
      <c r="Q42" s="52">
        <v>51076</v>
      </c>
      <c r="R42" s="52">
        <v>37207</v>
      </c>
      <c r="S42" s="52">
        <v>16797</v>
      </c>
      <c r="T42" s="52">
        <v>3387</v>
      </c>
      <c r="U42" s="52">
        <v>1148</v>
      </c>
      <c r="V42" s="1">
        <v>27974</v>
      </c>
    </row>
    <row r="43" spans="1:22">
      <c r="A43" s="26" t="s">
        <v>84</v>
      </c>
      <c r="B43" s="26"/>
      <c r="C43" s="52">
        <v>377</v>
      </c>
      <c r="D43" s="52">
        <v>281</v>
      </c>
      <c r="E43" s="52">
        <v>272</v>
      </c>
      <c r="F43" s="52">
        <v>189</v>
      </c>
      <c r="G43" s="52">
        <v>184</v>
      </c>
      <c r="H43" s="52">
        <v>180</v>
      </c>
      <c r="I43" s="52">
        <v>276</v>
      </c>
      <c r="J43" s="52">
        <v>0</v>
      </c>
      <c r="K43" s="52">
        <v>200</v>
      </c>
      <c r="L43" s="52">
        <v>301</v>
      </c>
      <c r="M43" s="52">
        <v>300</v>
      </c>
      <c r="N43" s="52">
        <v>405</v>
      </c>
      <c r="O43" s="52">
        <v>305</v>
      </c>
      <c r="P43" s="52">
        <v>497</v>
      </c>
      <c r="Q43" s="52">
        <v>303</v>
      </c>
      <c r="R43" s="52">
        <v>513</v>
      </c>
      <c r="S43" s="52">
        <v>296</v>
      </c>
      <c r="T43" s="52">
        <v>409</v>
      </c>
      <c r="U43" s="52">
        <v>602</v>
      </c>
      <c r="V43" s="1">
        <v>712</v>
      </c>
    </row>
    <row r="44" spans="1:22">
      <c r="A44" s="26"/>
      <c r="B44" s="26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</row>
    <row r="45" spans="1:22" ht="6" customHeight="1"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</row>
    <row r="46" spans="1:22" ht="18">
      <c r="A46" s="4" t="s">
        <v>33</v>
      </c>
      <c r="B46" s="26"/>
      <c r="C46" s="73">
        <v>2011</v>
      </c>
      <c r="D46" s="74"/>
      <c r="E46" s="74"/>
      <c r="F46" s="75"/>
      <c r="G46" s="73">
        <v>2012</v>
      </c>
      <c r="H46" s="74"/>
      <c r="I46" s="74"/>
      <c r="J46" s="75"/>
      <c r="K46" s="73">
        <v>2013</v>
      </c>
      <c r="L46" s="74"/>
      <c r="M46" s="74"/>
      <c r="N46" s="75"/>
      <c r="O46" s="73">
        <v>2014</v>
      </c>
      <c r="P46" s="74"/>
      <c r="Q46" s="74"/>
      <c r="R46" s="75"/>
      <c r="S46" s="76">
        <v>2015</v>
      </c>
      <c r="T46" s="77"/>
      <c r="U46" s="77"/>
      <c r="V46" s="77"/>
    </row>
    <row r="47" spans="1:22">
      <c r="B47" s="3"/>
      <c r="C47" s="52" t="s">
        <v>2</v>
      </c>
      <c r="D47" s="52" t="s">
        <v>3</v>
      </c>
      <c r="E47" s="52" t="s">
        <v>4</v>
      </c>
      <c r="F47" s="52" t="s">
        <v>5</v>
      </c>
      <c r="G47" s="52" t="s">
        <v>2</v>
      </c>
      <c r="H47" s="52" t="s">
        <v>3</v>
      </c>
      <c r="I47" s="52" t="s">
        <v>4</v>
      </c>
      <c r="J47" s="52" t="s">
        <v>5</v>
      </c>
      <c r="K47" s="52" t="s">
        <v>2</v>
      </c>
      <c r="L47" s="52" t="s">
        <v>3</v>
      </c>
      <c r="M47" s="52" t="s">
        <v>4</v>
      </c>
      <c r="N47" s="52" t="s">
        <v>5</v>
      </c>
      <c r="O47" s="52" t="s">
        <v>2</v>
      </c>
      <c r="P47" s="52" t="s">
        <v>3</v>
      </c>
      <c r="Q47" s="52" t="s">
        <v>4</v>
      </c>
      <c r="R47" s="52" t="s">
        <v>5</v>
      </c>
      <c r="S47" s="52" t="s">
        <v>2</v>
      </c>
      <c r="T47" s="52" t="s">
        <v>3</v>
      </c>
      <c r="U47" s="52" t="s">
        <v>4</v>
      </c>
      <c r="V47" s="1" t="s">
        <v>5</v>
      </c>
    </row>
    <row r="48" spans="1:22">
      <c r="A48" s="26" t="s">
        <v>56</v>
      </c>
      <c r="B48" s="26"/>
      <c r="C48" s="52">
        <v>0</v>
      </c>
      <c r="D48" s="52">
        <v>0</v>
      </c>
      <c r="E48" s="52"/>
      <c r="F48" s="52"/>
      <c r="G48" s="52">
        <v>0</v>
      </c>
      <c r="H48" s="52"/>
      <c r="I48" s="52">
        <v>0</v>
      </c>
      <c r="J48" s="52">
        <v>0</v>
      </c>
      <c r="K48" s="52">
        <v>0</v>
      </c>
      <c r="L48" s="52">
        <v>0</v>
      </c>
      <c r="M48" s="52">
        <v>0</v>
      </c>
      <c r="N48" s="52">
        <v>0</v>
      </c>
      <c r="O48" s="52">
        <v>7</v>
      </c>
      <c r="P48" s="52">
        <v>0</v>
      </c>
      <c r="Q48" s="52">
        <v>0</v>
      </c>
      <c r="R48" s="52">
        <v>0</v>
      </c>
      <c r="S48" s="52">
        <v>0</v>
      </c>
      <c r="T48" s="52">
        <v>0</v>
      </c>
      <c r="U48" s="52">
        <v>0</v>
      </c>
      <c r="V48" s="1">
        <v>0</v>
      </c>
    </row>
    <row r="49" spans="1:22">
      <c r="A49" s="26" t="s">
        <v>55</v>
      </c>
      <c r="B49" s="26"/>
      <c r="C49" s="52">
        <v>0</v>
      </c>
      <c r="D49" s="52">
        <v>0</v>
      </c>
      <c r="E49" s="52"/>
      <c r="F49" s="52">
        <v>0</v>
      </c>
      <c r="G49" s="52"/>
      <c r="H49" s="52">
        <v>0</v>
      </c>
      <c r="I49" s="52">
        <v>0</v>
      </c>
      <c r="J49" s="52">
        <v>0</v>
      </c>
      <c r="K49" s="52">
        <v>0</v>
      </c>
      <c r="L49" s="52">
        <v>288</v>
      </c>
      <c r="M49" s="52">
        <v>406</v>
      </c>
      <c r="N49" s="52">
        <v>84</v>
      </c>
      <c r="O49" s="52">
        <v>275</v>
      </c>
      <c r="P49" s="52">
        <v>17342</v>
      </c>
      <c r="Q49" s="52">
        <v>1679</v>
      </c>
      <c r="R49" s="52">
        <v>0</v>
      </c>
      <c r="S49" s="52">
        <v>0</v>
      </c>
      <c r="T49" s="52">
        <v>0</v>
      </c>
      <c r="U49" s="52">
        <v>4</v>
      </c>
      <c r="V49" s="1">
        <v>0</v>
      </c>
    </row>
    <row r="50" spans="1:22">
      <c r="A50" s="26" t="s">
        <v>54</v>
      </c>
      <c r="B50" s="26"/>
      <c r="C50" s="52">
        <v>0</v>
      </c>
      <c r="D50" s="52">
        <v>271</v>
      </c>
      <c r="E50" s="52">
        <v>359</v>
      </c>
      <c r="F50" s="52">
        <v>189</v>
      </c>
      <c r="G50" s="52">
        <v>37</v>
      </c>
      <c r="H50" s="52">
        <v>24</v>
      </c>
      <c r="I50" s="52">
        <v>1</v>
      </c>
      <c r="J50" s="52">
        <v>96</v>
      </c>
      <c r="K50" s="52">
        <v>437</v>
      </c>
      <c r="L50" s="52">
        <v>0</v>
      </c>
      <c r="M50" s="52">
        <v>2</v>
      </c>
      <c r="N50" s="52">
        <v>0</v>
      </c>
      <c r="O50" s="52">
        <v>0</v>
      </c>
      <c r="P50" s="52">
        <v>0</v>
      </c>
      <c r="Q50" s="52">
        <v>3</v>
      </c>
      <c r="R50" s="52">
        <v>0</v>
      </c>
      <c r="S50" s="52">
        <v>0</v>
      </c>
      <c r="T50" s="52">
        <v>0</v>
      </c>
      <c r="U50" s="52">
        <v>0</v>
      </c>
      <c r="V50" s="1">
        <v>0</v>
      </c>
    </row>
    <row r="51" spans="1:22">
      <c r="A51" s="26" t="s">
        <v>53</v>
      </c>
      <c r="B51" s="26"/>
      <c r="C51" s="52"/>
      <c r="D51" s="52"/>
      <c r="E51" s="52"/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2</v>
      </c>
      <c r="L51" s="52">
        <v>0</v>
      </c>
      <c r="M51" s="52">
        <v>2840</v>
      </c>
      <c r="N51" s="52">
        <v>1196</v>
      </c>
      <c r="O51" s="52">
        <v>0</v>
      </c>
      <c r="P51" s="52">
        <v>0</v>
      </c>
      <c r="Q51" s="52">
        <v>0</v>
      </c>
      <c r="R51" s="52">
        <v>0</v>
      </c>
      <c r="S51" s="52">
        <v>0</v>
      </c>
      <c r="T51" s="52">
        <v>0</v>
      </c>
      <c r="U51" s="52">
        <v>0</v>
      </c>
      <c r="V51" s="1">
        <v>0</v>
      </c>
    </row>
    <row r="52" spans="1:22">
      <c r="A52" s="26" t="s">
        <v>52</v>
      </c>
      <c r="B52" s="26"/>
      <c r="C52" s="52">
        <v>0</v>
      </c>
      <c r="D52" s="52">
        <v>0</v>
      </c>
      <c r="E52" s="52">
        <v>0</v>
      </c>
      <c r="F52" s="52">
        <v>87</v>
      </c>
      <c r="G52" s="52">
        <v>887</v>
      </c>
      <c r="H52" s="52">
        <v>0</v>
      </c>
      <c r="I52" s="52">
        <v>0</v>
      </c>
      <c r="J52" s="52">
        <v>0</v>
      </c>
      <c r="K52" s="52">
        <v>0</v>
      </c>
      <c r="L52" s="52">
        <v>682</v>
      </c>
      <c r="M52" s="52">
        <v>3971</v>
      </c>
      <c r="N52" s="52">
        <v>11777</v>
      </c>
      <c r="O52" s="52">
        <v>9816</v>
      </c>
      <c r="P52" s="52">
        <v>8478</v>
      </c>
      <c r="Q52" s="52">
        <v>9876</v>
      </c>
      <c r="R52" s="52">
        <v>6288</v>
      </c>
      <c r="S52" s="52">
        <v>18052</v>
      </c>
      <c r="T52" s="52">
        <v>17806</v>
      </c>
      <c r="U52" s="52">
        <v>20217</v>
      </c>
      <c r="V52" s="1">
        <v>24665</v>
      </c>
    </row>
    <row r="53" spans="1:22">
      <c r="A53" s="26" t="s">
        <v>51</v>
      </c>
      <c r="B53" s="26"/>
      <c r="C53" s="52"/>
      <c r="D53" s="52"/>
      <c r="E53" s="52">
        <v>0</v>
      </c>
      <c r="F53" s="52">
        <v>0</v>
      </c>
      <c r="G53" s="52"/>
      <c r="H53" s="52">
        <v>0</v>
      </c>
      <c r="I53" s="52">
        <v>0</v>
      </c>
      <c r="J53" s="52">
        <v>3688</v>
      </c>
      <c r="K53" s="52">
        <v>0</v>
      </c>
      <c r="L53" s="52">
        <v>5733</v>
      </c>
      <c r="M53" s="52">
        <v>0</v>
      </c>
      <c r="N53" s="52">
        <v>8853</v>
      </c>
      <c r="O53" s="52">
        <v>1064</v>
      </c>
      <c r="P53" s="52">
        <v>0</v>
      </c>
      <c r="Q53" s="52">
        <v>0</v>
      </c>
      <c r="R53" s="52">
        <v>0</v>
      </c>
      <c r="S53" s="52">
        <v>0</v>
      </c>
      <c r="T53" s="52">
        <v>0</v>
      </c>
      <c r="U53" s="52">
        <v>0</v>
      </c>
      <c r="V53" s="1">
        <v>16008</v>
      </c>
    </row>
    <row r="54" spans="1:22">
      <c r="A54" s="26" t="s">
        <v>50</v>
      </c>
      <c r="B54" s="26"/>
      <c r="C54" s="52">
        <v>10910</v>
      </c>
      <c r="D54" s="52">
        <v>5631</v>
      </c>
      <c r="E54" s="52">
        <v>9159</v>
      </c>
      <c r="F54" s="52">
        <v>8065</v>
      </c>
      <c r="G54" s="52">
        <v>2721</v>
      </c>
      <c r="H54" s="52">
        <v>2069</v>
      </c>
      <c r="I54" s="52">
        <v>3686</v>
      </c>
      <c r="J54" s="52">
        <v>2500</v>
      </c>
      <c r="K54" s="52">
        <v>13770</v>
      </c>
      <c r="L54" s="52">
        <v>21041</v>
      </c>
      <c r="M54" s="52">
        <v>23745</v>
      </c>
      <c r="N54" s="52">
        <v>26142</v>
      </c>
      <c r="O54" s="52">
        <v>24718</v>
      </c>
      <c r="P54" s="52">
        <v>28988</v>
      </c>
      <c r="Q54" s="52">
        <v>18396</v>
      </c>
      <c r="R54" s="52">
        <v>12140</v>
      </c>
      <c r="S54" s="52">
        <v>11507</v>
      </c>
      <c r="T54" s="52">
        <v>19800</v>
      </c>
      <c r="U54" s="52">
        <v>31171</v>
      </c>
      <c r="V54" s="1">
        <v>31028</v>
      </c>
    </row>
    <row r="55" spans="1:22">
      <c r="A55" s="26" t="s">
        <v>81</v>
      </c>
      <c r="B55" s="26"/>
      <c r="C55" s="52"/>
      <c r="D55" s="52"/>
      <c r="E55" s="52"/>
      <c r="F55" s="52"/>
      <c r="G55" s="52"/>
      <c r="H55" s="52"/>
      <c r="I55" s="52">
        <v>0</v>
      </c>
      <c r="J55" s="52"/>
      <c r="K55" s="52"/>
      <c r="L55" s="52"/>
      <c r="M55" s="52"/>
      <c r="N55" s="52"/>
      <c r="O55" s="52"/>
      <c r="P55" s="52">
        <v>0</v>
      </c>
      <c r="Q55" s="52"/>
      <c r="R55" s="52"/>
      <c r="S55" s="52"/>
      <c r="T55" s="52"/>
      <c r="U55" s="52">
        <v>313</v>
      </c>
      <c r="V55" s="1">
        <v>0</v>
      </c>
    </row>
    <row r="56" spans="1:22">
      <c r="A56" s="26" t="s">
        <v>49</v>
      </c>
      <c r="B56" s="26"/>
      <c r="C56" s="52"/>
      <c r="D56" s="52"/>
      <c r="E56" s="52"/>
      <c r="F56" s="52"/>
      <c r="G56" s="52"/>
      <c r="H56" s="52"/>
      <c r="I56" s="52"/>
      <c r="J56" s="52"/>
      <c r="K56" s="52">
        <v>0</v>
      </c>
      <c r="L56" s="52">
        <v>0</v>
      </c>
      <c r="M56" s="52">
        <v>0</v>
      </c>
      <c r="N56" s="52">
        <v>0</v>
      </c>
      <c r="O56" s="52">
        <v>0</v>
      </c>
      <c r="P56" s="52">
        <v>0</v>
      </c>
      <c r="Q56" s="52">
        <v>0</v>
      </c>
      <c r="R56" s="52">
        <v>0</v>
      </c>
      <c r="S56" s="52">
        <v>0</v>
      </c>
      <c r="T56" s="52">
        <v>0</v>
      </c>
      <c r="U56" s="52">
        <v>0</v>
      </c>
      <c r="V56" s="1">
        <v>0</v>
      </c>
    </row>
    <row r="57" spans="1:22">
      <c r="A57" s="26" t="s">
        <v>48</v>
      </c>
      <c r="B57" s="26"/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52">
        <v>0</v>
      </c>
      <c r="P57" s="52">
        <v>0</v>
      </c>
      <c r="Q57" s="52">
        <v>0</v>
      </c>
      <c r="R57" s="52">
        <v>0</v>
      </c>
      <c r="S57" s="52">
        <v>0</v>
      </c>
      <c r="T57" s="52">
        <v>0</v>
      </c>
      <c r="U57" s="52">
        <v>0</v>
      </c>
      <c r="V57" s="1">
        <v>0</v>
      </c>
    </row>
    <row r="58" spans="1:22">
      <c r="A58" s="26" t="s">
        <v>47</v>
      </c>
      <c r="B58" s="26"/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7103</v>
      </c>
      <c r="N58" s="52">
        <v>3163</v>
      </c>
      <c r="O58" s="52">
        <v>0</v>
      </c>
      <c r="P58" s="52">
        <v>0</v>
      </c>
      <c r="Q58" s="52">
        <v>0</v>
      </c>
      <c r="R58" s="52">
        <v>0</v>
      </c>
      <c r="S58" s="52">
        <v>0</v>
      </c>
      <c r="T58" s="52">
        <v>0</v>
      </c>
      <c r="U58" s="52">
        <v>0</v>
      </c>
      <c r="V58" s="1">
        <v>0</v>
      </c>
    </row>
    <row r="59" spans="1:22">
      <c r="A59" s="26" t="s">
        <v>46</v>
      </c>
      <c r="B59" s="26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</row>
    <row r="60" spans="1:22">
      <c r="A60" s="26" t="s">
        <v>45</v>
      </c>
      <c r="B60" s="26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</row>
    <row r="61" spans="1:22">
      <c r="A61" s="26" t="s">
        <v>44</v>
      </c>
      <c r="B61" s="26"/>
      <c r="C61" s="52"/>
      <c r="D61" s="52"/>
      <c r="E61" s="52"/>
      <c r="F61" s="52"/>
      <c r="G61" s="52"/>
      <c r="H61" s="52"/>
      <c r="I61" s="52"/>
      <c r="J61" s="52"/>
      <c r="K61" s="52">
        <v>48</v>
      </c>
      <c r="L61" s="52">
        <v>128</v>
      </c>
      <c r="M61" s="52">
        <v>597</v>
      </c>
      <c r="N61" s="52">
        <v>1580</v>
      </c>
      <c r="O61" s="52">
        <v>232</v>
      </c>
      <c r="P61" s="52">
        <v>0</v>
      </c>
      <c r="Q61" s="52">
        <v>399</v>
      </c>
      <c r="R61" s="52">
        <v>162</v>
      </c>
      <c r="S61" s="52">
        <v>298</v>
      </c>
      <c r="T61" s="52">
        <v>1416</v>
      </c>
      <c r="U61" s="52">
        <v>1823</v>
      </c>
      <c r="V61" s="1">
        <v>1155</v>
      </c>
    </row>
    <row r="62" spans="1:22">
      <c r="A62" s="26" t="s">
        <v>82</v>
      </c>
      <c r="B62" s="26"/>
      <c r="C62" s="52">
        <v>0</v>
      </c>
      <c r="D62" s="52">
        <v>0</v>
      </c>
      <c r="E62" s="52">
        <v>0</v>
      </c>
      <c r="F62" s="52">
        <v>229</v>
      </c>
      <c r="G62" s="52">
        <v>0</v>
      </c>
      <c r="H62" s="52">
        <v>0</v>
      </c>
      <c r="I62" s="52">
        <v>0</v>
      </c>
      <c r="J62" s="52">
        <v>0</v>
      </c>
      <c r="K62" s="52">
        <v>930</v>
      </c>
      <c r="L62" s="52">
        <v>0</v>
      </c>
      <c r="M62" s="52">
        <v>0</v>
      </c>
      <c r="N62" s="52"/>
      <c r="O62" s="52">
        <v>0</v>
      </c>
      <c r="P62" s="52">
        <v>0</v>
      </c>
      <c r="Q62" s="52"/>
      <c r="R62" s="52">
        <v>0</v>
      </c>
      <c r="S62" s="52">
        <v>0</v>
      </c>
      <c r="T62" s="52">
        <v>614</v>
      </c>
      <c r="U62" s="52">
        <v>162</v>
      </c>
      <c r="V62" s="1">
        <v>0</v>
      </c>
    </row>
    <row r="63" spans="1:22">
      <c r="A63" s="26" t="s">
        <v>83</v>
      </c>
      <c r="B63" s="26"/>
      <c r="C63" s="52">
        <v>0</v>
      </c>
      <c r="D63" s="52">
        <v>0</v>
      </c>
      <c r="E63" s="52">
        <v>0</v>
      </c>
      <c r="F63" s="52">
        <v>0</v>
      </c>
      <c r="G63" s="52">
        <v>0</v>
      </c>
      <c r="H63" s="52">
        <v>0</v>
      </c>
      <c r="I63" s="52">
        <v>0</v>
      </c>
      <c r="J63" s="52">
        <v>0</v>
      </c>
      <c r="K63" s="52">
        <v>0</v>
      </c>
      <c r="L63" s="52">
        <v>0</v>
      </c>
      <c r="M63" s="52">
        <v>0</v>
      </c>
      <c r="N63" s="52">
        <v>0</v>
      </c>
      <c r="O63" s="52">
        <v>0</v>
      </c>
      <c r="P63" s="52">
        <v>114</v>
      </c>
      <c r="Q63" s="52">
        <v>366</v>
      </c>
      <c r="R63" s="52">
        <v>51</v>
      </c>
      <c r="S63" s="52">
        <v>643</v>
      </c>
      <c r="T63" s="52">
        <v>64</v>
      </c>
      <c r="U63" s="52">
        <v>0</v>
      </c>
      <c r="V63" s="1">
        <v>0</v>
      </c>
    </row>
    <row r="64" spans="1:22">
      <c r="A64" s="26" t="s">
        <v>43</v>
      </c>
      <c r="B64" s="26"/>
      <c r="C64" s="52">
        <v>0</v>
      </c>
      <c r="D64" s="52">
        <v>0</v>
      </c>
      <c r="E64" s="52">
        <v>0</v>
      </c>
      <c r="F64" s="52">
        <v>0</v>
      </c>
      <c r="G64" s="52">
        <v>0</v>
      </c>
      <c r="H64" s="52">
        <v>0</v>
      </c>
      <c r="I64" s="52">
        <v>0</v>
      </c>
      <c r="J64" s="52">
        <v>0</v>
      </c>
      <c r="K64" s="52">
        <v>0</v>
      </c>
      <c r="L64" s="52">
        <v>0</v>
      </c>
      <c r="M64" s="52">
        <v>0</v>
      </c>
      <c r="N64" s="52">
        <v>0</v>
      </c>
      <c r="O64" s="52">
        <v>868</v>
      </c>
      <c r="P64" s="52">
        <v>93</v>
      </c>
      <c r="Q64" s="52">
        <v>0</v>
      </c>
      <c r="R64" s="52">
        <v>1180</v>
      </c>
      <c r="S64" s="52">
        <v>2485</v>
      </c>
      <c r="T64" s="52">
        <v>69</v>
      </c>
      <c r="U64" s="52">
        <v>1148</v>
      </c>
      <c r="V64" s="1">
        <v>786</v>
      </c>
    </row>
    <row r="65" spans="1:22">
      <c r="A65" s="26" t="s">
        <v>84</v>
      </c>
      <c r="B65" s="26"/>
      <c r="C65" s="52">
        <v>0</v>
      </c>
      <c r="D65" s="52">
        <v>0</v>
      </c>
      <c r="E65" s="52">
        <v>0</v>
      </c>
      <c r="F65" s="52">
        <v>0</v>
      </c>
      <c r="G65" s="52">
        <v>0</v>
      </c>
      <c r="H65" s="52">
        <v>0</v>
      </c>
      <c r="I65" s="52">
        <v>0</v>
      </c>
      <c r="J65" s="52">
        <v>0</v>
      </c>
      <c r="K65" s="52">
        <v>0</v>
      </c>
      <c r="L65" s="52">
        <v>0</v>
      </c>
      <c r="M65" s="52">
        <v>0</v>
      </c>
      <c r="N65" s="52">
        <v>0</v>
      </c>
      <c r="O65" s="52">
        <v>0</v>
      </c>
      <c r="P65" s="52">
        <v>0</v>
      </c>
      <c r="Q65" s="52">
        <v>0</v>
      </c>
      <c r="R65" s="52">
        <v>0</v>
      </c>
      <c r="S65" s="52">
        <v>0</v>
      </c>
      <c r="T65" s="52">
        <v>0</v>
      </c>
      <c r="U65" s="52">
        <v>0</v>
      </c>
      <c r="V65" s="1">
        <v>0</v>
      </c>
    </row>
    <row r="66" spans="1:22" ht="65.25" customHeight="1"/>
    <row r="68" spans="1:22">
      <c r="A68" s="54" t="s">
        <v>109</v>
      </c>
    </row>
    <row r="69" spans="1:22">
      <c r="C69" s="55">
        <v>2011</v>
      </c>
      <c r="D69" s="56"/>
      <c r="E69" s="57"/>
      <c r="F69" s="55">
        <v>2012</v>
      </c>
      <c r="G69" s="56"/>
      <c r="H69" s="57"/>
      <c r="I69" s="55">
        <v>2013</v>
      </c>
      <c r="J69" s="56"/>
      <c r="K69" s="57"/>
      <c r="L69" s="55">
        <v>2014</v>
      </c>
      <c r="M69" s="56"/>
      <c r="N69" s="57"/>
      <c r="O69" s="55">
        <v>2015</v>
      </c>
      <c r="P69" s="56"/>
    </row>
    <row r="70" spans="1:22">
      <c r="C70" s="58" t="s">
        <v>110</v>
      </c>
      <c r="D70" s="58" t="s">
        <v>111</v>
      </c>
      <c r="E70" s="58"/>
      <c r="F70" s="58" t="s">
        <v>110</v>
      </c>
      <c r="G70" s="58" t="s">
        <v>111</v>
      </c>
      <c r="H70" s="58"/>
      <c r="I70" s="58" t="s">
        <v>110</v>
      </c>
      <c r="J70" s="58" t="s">
        <v>111</v>
      </c>
      <c r="K70" s="58"/>
      <c r="L70" s="58" t="s">
        <v>110</v>
      </c>
      <c r="M70" s="58" t="s">
        <v>111</v>
      </c>
      <c r="N70" s="58"/>
      <c r="O70" s="58" t="s">
        <v>110</v>
      </c>
      <c r="P70" s="58" t="s">
        <v>111</v>
      </c>
    </row>
    <row r="71" spans="1:22">
      <c r="A71" s="59" t="s">
        <v>112</v>
      </c>
      <c r="B71" s="1" t="s">
        <v>1</v>
      </c>
    </row>
    <row r="72" spans="1:22">
      <c r="A72" s="60" t="s">
        <v>113</v>
      </c>
      <c r="B72" s="60" t="s">
        <v>7</v>
      </c>
      <c r="C72" s="61">
        <f>SUM(C31:F31,C33:F33)</f>
        <v>66540</v>
      </c>
      <c r="F72" s="61">
        <f>SUM(G31:J31, G33:J33)</f>
        <v>205742</v>
      </c>
      <c r="I72" s="61">
        <f>SUM(K31:N31, K33:N33)</f>
        <v>359087</v>
      </c>
      <c r="L72" s="61">
        <f>SUM(O31:R31, O33:R33)</f>
        <v>43356</v>
      </c>
      <c r="O72" s="61">
        <f>SUM(S31:V31, S33:V33)</f>
        <v>123202</v>
      </c>
    </row>
    <row r="73" spans="1:22">
      <c r="A73" s="60" t="s">
        <v>114</v>
      </c>
      <c r="B73" s="60" t="s">
        <v>7</v>
      </c>
      <c r="C73" s="61">
        <f>SUM(C32:F32,C40:F42)</f>
        <v>954707</v>
      </c>
      <c r="F73" s="61">
        <f>SUM(G32:J32,G40:J42)</f>
        <v>1012239</v>
      </c>
      <c r="I73" s="61">
        <f>SUM(K32:N32,K40:N42)</f>
        <v>1623572</v>
      </c>
      <c r="L73" s="61">
        <f>SUM(O32:R32,O40:R42)</f>
        <v>1985686</v>
      </c>
      <c r="O73" s="61">
        <f>SUM(S32:V32,S40:V42)</f>
        <v>2006045</v>
      </c>
    </row>
    <row r="74" spans="1:22">
      <c r="A74" s="60" t="s">
        <v>115</v>
      </c>
      <c r="B74" s="60" t="s">
        <v>7</v>
      </c>
      <c r="C74" s="61">
        <f>SUM(C26:F26,C28:F28)</f>
        <v>8261</v>
      </c>
      <c r="F74" s="61">
        <f>SUM(G26:J26,G28:J28)</f>
        <v>8450</v>
      </c>
      <c r="I74" s="61">
        <f>SUM(K26:N26,K28:N28)</f>
        <v>30764</v>
      </c>
      <c r="L74" s="61">
        <f>SUM(O26:R26,O28:R28)</f>
        <v>27950</v>
      </c>
      <c r="O74" s="61">
        <f>SUM(S26:V26,S28:V28)</f>
        <v>111241</v>
      </c>
    </row>
    <row r="75" spans="1:22">
      <c r="A75" s="60" t="s">
        <v>116</v>
      </c>
      <c r="B75" s="60" t="s">
        <v>7</v>
      </c>
      <c r="C75" s="61">
        <f>SUM(C39:F39)</f>
        <v>0</v>
      </c>
      <c r="F75" s="61">
        <f>SUM(G39:J39)</f>
        <v>0</v>
      </c>
      <c r="I75" s="61">
        <f>SUM(L39:O39)</f>
        <v>0</v>
      </c>
      <c r="L75" s="61">
        <f>SUM(O39:R39)</f>
        <v>0</v>
      </c>
      <c r="O75" s="61">
        <f>SUM(S39:V39)</f>
        <v>0</v>
      </c>
    </row>
    <row r="76" spans="1:22">
      <c r="A76" s="62" t="s">
        <v>117</v>
      </c>
      <c r="B76" s="60" t="s">
        <v>7</v>
      </c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</row>
    <row r="77" spans="1:22">
      <c r="A77" s="60" t="s">
        <v>118</v>
      </c>
      <c r="B77" s="60" t="s">
        <v>7</v>
      </c>
      <c r="D77" s="61">
        <f>SUM(C43:F43)</f>
        <v>1119</v>
      </c>
      <c r="G77" s="61">
        <f>SUM(G43:J43)</f>
        <v>640</v>
      </c>
      <c r="J77" s="61">
        <f>SUM(K43:N43)</f>
        <v>1206</v>
      </c>
      <c r="M77" s="61">
        <f>SUM(O43:R43)</f>
        <v>1618</v>
      </c>
      <c r="P77" s="61">
        <f>SUM(S43:V43)</f>
        <v>2019</v>
      </c>
    </row>
    <row r="78" spans="1:22">
      <c r="A78" s="60" t="s">
        <v>119</v>
      </c>
      <c r="B78" s="60" t="s">
        <v>7</v>
      </c>
      <c r="D78" s="61">
        <f>SUM(C27:F27,C29:F30)</f>
        <v>76006</v>
      </c>
      <c r="G78" s="61">
        <f>SUM(G27:J27,G29:J30)</f>
        <v>140698</v>
      </c>
      <c r="J78" s="61">
        <f>SUM(K27:N27,K29:N30)</f>
        <v>531354</v>
      </c>
      <c r="M78" s="61">
        <f>SUM(O27:R27,O29:R30)</f>
        <v>697378</v>
      </c>
      <c r="P78" s="61">
        <f>SUM(S27:V27,S29:V30)</f>
        <v>1098067</v>
      </c>
    </row>
    <row r="79" spans="1:22">
      <c r="A79" s="60" t="s">
        <v>120</v>
      </c>
      <c r="B79" s="60" t="s">
        <v>7</v>
      </c>
      <c r="D79" s="61">
        <f>SUM(C36:F38)</f>
        <v>17020</v>
      </c>
      <c r="G79" s="61">
        <f>SUM(G36:J38)</f>
        <v>72659</v>
      </c>
      <c r="J79" s="61">
        <f>SUM(K36:N38)</f>
        <v>789929</v>
      </c>
      <c r="M79" s="61">
        <f>SUM(O36:R38)</f>
        <v>844979</v>
      </c>
      <c r="P79" s="61">
        <f>SUM(S36:V38)</f>
        <v>1038171</v>
      </c>
    </row>
    <row r="80" spans="1:22">
      <c r="A80" s="60" t="s">
        <v>24</v>
      </c>
      <c r="B80" s="60" t="s">
        <v>7</v>
      </c>
      <c r="D80" s="61">
        <f>SUM(C34:F35)</f>
        <v>14715</v>
      </c>
      <c r="G80" s="61">
        <f>SUM(G34:J35)</f>
        <v>14845</v>
      </c>
      <c r="J80" s="61">
        <f>SUM(K34:N35)</f>
        <v>98069</v>
      </c>
      <c r="M80" s="61">
        <f>SUM(O34:R35)</f>
        <v>227122</v>
      </c>
      <c r="P80" s="61">
        <f>SUM(S34:V35)</f>
        <v>586792</v>
      </c>
    </row>
    <row r="81" spans="15:17">
      <c r="O81" s="1" t="s">
        <v>110</v>
      </c>
      <c r="P81" s="1" t="s">
        <v>111</v>
      </c>
    </row>
    <row r="82" spans="15:17">
      <c r="O82" s="64">
        <f>SUM(O72:O75)</f>
        <v>2240488</v>
      </c>
      <c r="P82" s="24">
        <f>SUM(P77:P80)</f>
        <v>2725049</v>
      </c>
      <c r="Q82" s="24">
        <f>P82-O82</f>
        <v>484561</v>
      </c>
    </row>
    <row r="85" spans="15:17" s="65" customFormat="1" ht="15"/>
    <row r="86" spans="15:17" s="65" customFormat="1" ht="15"/>
    <row r="87" spans="15:17" s="65" customFormat="1" ht="15"/>
    <row r="88" spans="15:17" s="65" customFormat="1" ht="15"/>
    <row r="89" spans="15:17" s="65" customFormat="1" ht="15"/>
    <row r="90" spans="15:17" s="65" customFormat="1" ht="15"/>
    <row r="91" spans="15:17" s="65" customFormat="1" ht="15"/>
    <row r="92" spans="15:17" s="65" customFormat="1" ht="15"/>
    <row r="93" spans="15:17" s="65" customFormat="1" ht="15"/>
    <row r="94" spans="15:17" s="65" customFormat="1" ht="15"/>
    <row r="95" spans="15:17" s="65" customFormat="1" ht="15"/>
    <row r="96" spans="15:17" s="65" customFormat="1" ht="15"/>
  </sheetData>
  <mergeCells count="15">
    <mergeCell ref="C24:F24"/>
    <mergeCell ref="G24:J24"/>
    <mergeCell ref="K24:N24"/>
    <mergeCell ref="O24:R24"/>
    <mergeCell ref="S24:V24"/>
    <mergeCell ref="C2:F2"/>
    <mergeCell ref="G2:J2"/>
    <mergeCell ref="K2:N2"/>
    <mergeCell ref="O2:R2"/>
    <mergeCell ref="S2:V2"/>
    <mergeCell ref="C46:F46"/>
    <mergeCell ref="G46:J46"/>
    <mergeCell ref="K46:N46"/>
    <mergeCell ref="O46:R46"/>
    <mergeCell ref="S46:V46"/>
  </mergeCells>
  <pageMargins left="1" right="1" top="1" bottom="1" header="1" footer="1"/>
  <pageSetup orientation="portrait" r:id="rId1"/>
  <headerFooter alignWithMargins="0">
    <oddFooter>&amp;L&amp;C&amp;R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F43" zoomScale="70" zoomScaleNormal="70" workbookViewId="0">
      <selection activeCell="Q66" sqref="Q66"/>
    </sheetView>
  </sheetViews>
  <sheetFormatPr defaultRowHeight="12.75"/>
  <cols>
    <col min="1" max="16384" width="9.140625" style="1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Master</vt:lpstr>
      <vt:lpstr>Feedstock </vt:lpstr>
      <vt:lpstr>Graphs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2016-04-14T02:29:16Z</dcterms:created>
  <dcterms:modified xsi:type="dcterms:W3CDTF">2016-05-04T18:02:46Z</dcterms:modified>
</cp:coreProperties>
</file>