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8.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arb_tempis\dashboard\o7 Test\quarterlysummary\"/>
    </mc:Choice>
  </mc:AlternateContent>
  <bookViews>
    <workbookView xWindow="0" yWindow="0" windowWidth="28800" windowHeight="11700"/>
  </bookViews>
  <sheets>
    <sheet name="Notes" sheetId="3" r:id="rId1"/>
    <sheet name="Fuels" sheetId="7" r:id="rId2"/>
    <sheet name="FeedStock" sheetId="8" r:id="rId3"/>
    <sheet name="Graphs" sheetId="5" r:id="rId4"/>
    <sheet name="Graph Data" sheetId="2" r:id="rId5"/>
  </sheets>
  <externalReferences>
    <externalReference r:id="rId6"/>
  </externalReferences>
  <definedNames>
    <definedName name="_xlnm.Print_Titles" localSheetId="2">FeedStock!#REF!</definedName>
    <definedName name="_xlnm.Print_Titles" localSheetId="1">Fuels!$1:$2</definedName>
  </definedNames>
  <calcPr calcId="162913"/>
</workbook>
</file>

<file path=xl/calcChain.xml><?xml version="1.0" encoding="utf-8"?>
<calcChain xmlns="http://schemas.openxmlformats.org/spreadsheetml/2006/main">
  <c r="D32" i="7" l="1"/>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C32" i="7"/>
  <c r="C25" i="7"/>
  <c r="C26" i="7" l="1"/>
  <c r="D32" i="2" l="1"/>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D36" i="2"/>
  <c r="E36" i="2"/>
  <c r="F36" i="2"/>
  <c r="G36" i="2"/>
  <c r="H36" i="2"/>
  <c r="I36" i="2"/>
  <c r="J36" i="2"/>
  <c r="K36" i="2"/>
  <c r="L36" i="2"/>
  <c r="M36" i="2"/>
  <c r="N36" i="2"/>
  <c r="O36" i="2"/>
  <c r="P36" i="2"/>
  <c r="Q36" i="2"/>
  <c r="R36" i="2"/>
  <c r="S36" i="2"/>
  <c r="T36" i="2"/>
  <c r="U36" i="2"/>
  <c r="V36" i="2"/>
  <c r="W36" i="2"/>
  <c r="X36" i="2"/>
  <c r="Y36" i="2"/>
  <c r="Z36" i="2"/>
  <c r="AA36" i="2"/>
  <c r="AB36" i="2"/>
  <c r="AC36" i="2"/>
  <c r="AD36" i="2"/>
  <c r="AE36" i="2"/>
  <c r="AF36" i="2"/>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D38" i="2"/>
  <c r="E38" i="2"/>
  <c r="F38" i="2"/>
  <c r="G38" i="2"/>
  <c r="H38" i="2"/>
  <c r="I38" i="2"/>
  <c r="J38" i="2"/>
  <c r="K38" i="2"/>
  <c r="L38" i="2"/>
  <c r="M38" i="2"/>
  <c r="N38" i="2"/>
  <c r="O38" i="2"/>
  <c r="P38" i="2"/>
  <c r="Q38" i="2"/>
  <c r="R38" i="2"/>
  <c r="S38" i="2"/>
  <c r="T38" i="2"/>
  <c r="U38" i="2"/>
  <c r="V38" i="2"/>
  <c r="W38" i="2"/>
  <c r="X38" i="2"/>
  <c r="Y38" i="2"/>
  <c r="Z38" i="2"/>
  <c r="AA38" i="2"/>
  <c r="AB38" i="2"/>
  <c r="AC38" i="2"/>
  <c r="AD38" i="2"/>
  <c r="AE38" i="2"/>
  <c r="AF38"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AF39"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D42" i="2"/>
  <c r="E42" i="2"/>
  <c r="F42" i="2"/>
  <c r="G42" i="2"/>
  <c r="H42" i="2"/>
  <c r="I42" i="2"/>
  <c r="J42" i="2"/>
  <c r="K42" i="2"/>
  <c r="L42" i="2"/>
  <c r="M42" i="2"/>
  <c r="N42" i="2"/>
  <c r="O42" i="2"/>
  <c r="P42" i="2"/>
  <c r="Q42" i="2"/>
  <c r="R42" i="2"/>
  <c r="S42" i="2"/>
  <c r="T42" i="2"/>
  <c r="U42" i="2"/>
  <c r="V42" i="2"/>
  <c r="W42" i="2"/>
  <c r="X42" i="2"/>
  <c r="Y42" i="2"/>
  <c r="Z42" i="2"/>
  <c r="AA42" i="2"/>
  <c r="AB42" i="2"/>
  <c r="AC42" i="2"/>
  <c r="AD42" i="2"/>
  <c r="AE42" i="2"/>
  <c r="AF42" i="2"/>
  <c r="D43" i="2"/>
  <c r="E43" i="2"/>
  <c r="F43" i="2"/>
  <c r="G43" i="2"/>
  <c r="H43" i="2"/>
  <c r="I43" i="2"/>
  <c r="J43" i="2"/>
  <c r="K43" i="2"/>
  <c r="L43" i="2"/>
  <c r="M43" i="2"/>
  <c r="N43" i="2"/>
  <c r="O43" i="2"/>
  <c r="P43" i="2"/>
  <c r="Q43" i="2"/>
  <c r="R43" i="2"/>
  <c r="S43" i="2"/>
  <c r="T43" i="2"/>
  <c r="U43" i="2"/>
  <c r="V43" i="2"/>
  <c r="W43" i="2"/>
  <c r="X43" i="2"/>
  <c r="Y43" i="2"/>
  <c r="Z43" i="2"/>
  <c r="AA43" i="2"/>
  <c r="AB43" i="2"/>
  <c r="AC43" i="2"/>
  <c r="AD43" i="2"/>
  <c r="AE43" i="2"/>
  <c r="AF43" i="2"/>
  <c r="D44" i="2"/>
  <c r="E44" i="2"/>
  <c r="F44" i="2"/>
  <c r="G44" i="2"/>
  <c r="H44" i="2"/>
  <c r="I44" i="2"/>
  <c r="J44" i="2"/>
  <c r="K44" i="2"/>
  <c r="L44" i="2"/>
  <c r="M44" i="2"/>
  <c r="N44" i="2"/>
  <c r="O44" i="2"/>
  <c r="P44" i="2"/>
  <c r="Q44" i="2"/>
  <c r="R44" i="2"/>
  <c r="S44" i="2"/>
  <c r="T44" i="2"/>
  <c r="U44" i="2"/>
  <c r="V44" i="2"/>
  <c r="W44" i="2"/>
  <c r="X44" i="2"/>
  <c r="Y44" i="2"/>
  <c r="Z44" i="2"/>
  <c r="AA44" i="2"/>
  <c r="AB44" i="2"/>
  <c r="AC44" i="2"/>
  <c r="AD44" i="2"/>
  <c r="AE44" i="2"/>
  <c r="AF44" i="2"/>
  <c r="D45" i="2"/>
  <c r="E45" i="2"/>
  <c r="F45" i="2"/>
  <c r="G45" i="2"/>
  <c r="H45" i="2"/>
  <c r="I45" i="2"/>
  <c r="J45" i="2"/>
  <c r="K45" i="2"/>
  <c r="L45" i="2"/>
  <c r="M45" i="2"/>
  <c r="N45" i="2"/>
  <c r="O45" i="2"/>
  <c r="P45" i="2"/>
  <c r="Q45" i="2"/>
  <c r="R45" i="2"/>
  <c r="S45" i="2"/>
  <c r="T45" i="2"/>
  <c r="U45" i="2"/>
  <c r="V45" i="2"/>
  <c r="W45" i="2"/>
  <c r="X45" i="2"/>
  <c r="Y45" i="2"/>
  <c r="Z45" i="2"/>
  <c r="AA45" i="2"/>
  <c r="AB45" i="2"/>
  <c r="AC45" i="2"/>
  <c r="AD45" i="2"/>
  <c r="AE45" i="2"/>
  <c r="AF45" i="2"/>
  <c r="C45" i="2"/>
  <c r="C44" i="2"/>
  <c r="C33" i="2"/>
  <c r="C34" i="2"/>
  <c r="C35" i="2"/>
  <c r="C36" i="2"/>
  <c r="C37" i="2"/>
  <c r="C38" i="2"/>
  <c r="C39" i="2"/>
  <c r="C40" i="2"/>
  <c r="C41" i="2"/>
  <c r="C42" i="2"/>
  <c r="C43" i="2"/>
  <c r="C32" i="2"/>
  <c r="Y18" i="2"/>
  <c r="H23" i="2"/>
  <c r="L25" i="2"/>
  <c r="T25" i="2"/>
  <c r="C25" i="2"/>
  <c r="C5" i="2"/>
  <c r="D5" i="2"/>
  <c r="E5" i="2"/>
  <c r="F5" i="2"/>
  <c r="G5" i="2"/>
  <c r="H5" i="2"/>
  <c r="I5" i="2"/>
  <c r="J5" i="2"/>
  <c r="K5" i="2"/>
  <c r="L5" i="2"/>
  <c r="M5" i="2"/>
  <c r="N5" i="2"/>
  <c r="O5" i="2"/>
  <c r="P5" i="2"/>
  <c r="Q5" i="2"/>
  <c r="R5" i="2"/>
  <c r="S5" i="2"/>
  <c r="T5" i="2"/>
  <c r="U5" i="2"/>
  <c r="V5" i="2"/>
  <c r="W5" i="2"/>
  <c r="X5" i="2"/>
  <c r="Y5" i="2"/>
  <c r="Z5" i="2"/>
  <c r="AA5" i="2"/>
  <c r="AB5" i="2"/>
  <c r="AC5" i="2"/>
  <c r="C6" i="2"/>
  <c r="D6" i="2"/>
  <c r="E6" i="2"/>
  <c r="F6" i="2"/>
  <c r="F23" i="2" s="1"/>
  <c r="G6" i="2"/>
  <c r="G23" i="2" s="1"/>
  <c r="H6" i="2"/>
  <c r="I6" i="2"/>
  <c r="J6" i="2"/>
  <c r="K6" i="2"/>
  <c r="L6" i="2"/>
  <c r="M6" i="2"/>
  <c r="N6" i="2"/>
  <c r="N23" i="2" s="1"/>
  <c r="O6" i="2"/>
  <c r="O23" i="2" s="1"/>
  <c r="P6" i="2"/>
  <c r="P23" i="2" s="1"/>
  <c r="Q6" i="2"/>
  <c r="R6" i="2"/>
  <c r="S6" i="2"/>
  <c r="T6" i="2"/>
  <c r="U6" i="2"/>
  <c r="V6" i="2"/>
  <c r="V23" i="2" s="1"/>
  <c r="W6" i="2"/>
  <c r="W23" i="2" s="1"/>
  <c r="X6" i="2"/>
  <c r="X23" i="2" s="1"/>
  <c r="Y6" i="2"/>
  <c r="Z6" i="2"/>
  <c r="AA6" i="2"/>
  <c r="AB6" i="2"/>
  <c r="AC6" i="2"/>
  <c r="C7" i="2"/>
  <c r="D7" i="2"/>
  <c r="E7" i="2"/>
  <c r="F7" i="2"/>
  <c r="G7" i="2"/>
  <c r="H7" i="2"/>
  <c r="I7" i="2"/>
  <c r="J7" i="2"/>
  <c r="K7" i="2"/>
  <c r="L7" i="2"/>
  <c r="M7" i="2"/>
  <c r="N7" i="2"/>
  <c r="O7" i="2"/>
  <c r="P7" i="2"/>
  <c r="Q7" i="2"/>
  <c r="R7" i="2"/>
  <c r="S7" i="2"/>
  <c r="T7" i="2"/>
  <c r="U7" i="2"/>
  <c r="V7" i="2"/>
  <c r="W7" i="2"/>
  <c r="X7" i="2"/>
  <c r="Y7" i="2"/>
  <c r="Z7" i="2"/>
  <c r="AA7" i="2"/>
  <c r="AB7" i="2"/>
  <c r="AC7" i="2"/>
  <c r="C8" i="2"/>
  <c r="C27" i="2" s="1"/>
  <c r="D8" i="2"/>
  <c r="D27" i="2" s="1"/>
  <c r="E8" i="2"/>
  <c r="E27" i="2" s="1"/>
  <c r="F8" i="2"/>
  <c r="F27" i="2" s="1"/>
  <c r="G8" i="2"/>
  <c r="G27" i="2" s="1"/>
  <c r="H8" i="2"/>
  <c r="H27" i="2" s="1"/>
  <c r="I8" i="2"/>
  <c r="I27" i="2" s="1"/>
  <c r="J8" i="2"/>
  <c r="J27" i="2" s="1"/>
  <c r="K8" i="2"/>
  <c r="K27" i="2" s="1"/>
  <c r="L8" i="2"/>
  <c r="L27" i="2" s="1"/>
  <c r="M8" i="2"/>
  <c r="M27" i="2" s="1"/>
  <c r="N8" i="2"/>
  <c r="N27" i="2" s="1"/>
  <c r="O8" i="2"/>
  <c r="O27" i="2" s="1"/>
  <c r="P8" i="2"/>
  <c r="P27" i="2" s="1"/>
  <c r="Q8" i="2"/>
  <c r="Q27" i="2" s="1"/>
  <c r="R8" i="2"/>
  <c r="R27" i="2" s="1"/>
  <c r="S8" i="2"/>
  <c r="S27" i="2" s="1"/>
  <c r="T8" i="2"/>
  <c r="T27" i="2" s="1"/>
  <c r="U8" i="2"/>
  <c r="U27" i="2" s="1"/>
  <c r="V8" i="2"/>
  <c r="V27" i="2" s="1"/>
  <c r="W8" i="2"/>
  <c r="W27" i="2" s="1"/>
  <c r="X8" i="2"/>
  <c r="X27" i="2" s="1"/>
  <c r="Y8" i="2"/>
  <c r="Y27" i="2" s="1"/>
  <c r="Z8" i="2"/>
  <c r="Z27" i="2" s="1"/>
  <c r="AA8" i="2"/>
  <c r="AA27" i="2" s="1"/>
  <c r="AB8" i="2"/>
  <c r="AB27" i="2" s="1"/>
  <c r="AC8" i="2"/>
  <c r="AC27" i="2" s="1"/>
  <c r="C9" i="2"/>
  <c r="D9" i="2"/>
  <c r="E9" i="2"/>
  <c r="E22" i="2" s="1"/>
  <c r="F9" i="2"/>
  <c r="G9" i="2"/>
  <c r="H9" i="2"/>
  <c r="I9" i="2"/>
  <c r="J9" i="2"/>
  <c r="K9" i="2"/>
  <c r="L9" i="2"/>
  <c r="M9" i="2"/>
  <c r="M22" i="2" s="1"/>
  <c r="N9" i="2"/>
  <c r="N22" i="2" s="1"/>
  <c r="O9" i="2"/>
  <c r="P9" i="2"/>
  <c r="Q9" i="2"/>
  <c r="R9" i="2"/>
  <c r="S9" i="2"/>
  <c r="T9" i="2"/>
  <c r="U9" i="2"/>
  <c r="U22" i="2" s="1"/>
  <c r="V9" i="2"/>
  <c r="V22" i="2" s="1"/>
  <c r="W9" i="2"/>
  <c r="X9" i="2"/>
  <c r="Y9" i="2"/>
  <c r="Z9" i="2"/>
  <c r="AA9" i="2"/>
  <c r="AB9" i="2"/>
  <c r="AC9" i="2"/>
  <c r="AC22" i="2" s="1"/>
  <c r="C10" i="2"/>
  <c r="D10" i="2"/>
  <c r="E10" i="2"/>
  <c r="F10" i="2"/>
  <c r="G10" i="2"/>
  <c r="H10" i="2"/>
  <c r="I10" i="2"/>
  <c r="J10" i="2"/>
  <c r="K10" i="2"/>
  <c r="L10" i="2"/>
  <c r="M10" i="2"/>
  <c r="N10" i="2"/>
  <c r="O10" i="2"/>
  <c r="P10" i="2"/>
  <c r="Q10" i="2"/>
  <c r="R10" i="2"/>
  <c r="S10" i="2"/>
  <c r="T10" i="2"/>
  <c r="U10" i="2"/>
  <c r="V10" i="2"/>
  <c r="W10" i="2"/>
  <c r="X10" i="2"/>
  <c r="Y10" i="2"/>
  <c r="Z10" i="2"/>
  <c r="Z22" i="2" s="1"/>
  <c r="AA10" i="2"/>
  <c r="AB10" i="2"/>
  <c r="AC10" i="2"/>
  <c r="C11" i="2"/>
  <c r="C20" i="2" s="1"/>
  <c r="D11" i="2"/>
  <c r="D20" i="2" s="1"/>
  <c r="E11" i="2"/>
  <c r="E20" i="2" s="1"/>
  <c r="F11" i="2"/>
  <c r="F20" i="2" s="1"/>
  <c r="G11" i="2"/>
  <c r="G20" i="2" s="1"/>
  <c r="H11" i="2"/>
  <c r="H20" i="2" s="1"/>
  <c r="I11" i="2"/>
  <c r="I20" i="2" s="1"/>
  <c r="J11" i="2"/>
  <c r="J20" i="2" s="1"/>
  <c r="K11" i="2"/>
  <c r="K20" i="2" s="1"/>
  <c r="L11" i="2"/>
  <c r="L20" i="2" s="1"/>
  <c r="M11" i="2"/>
  <c r="M20" i="2" s="1"/>
  <c r="N11" i="2"/>
  <c r="N20" i="2" s="1"/>
  <c r="O11" i="2"/>
  <c r="O20" i="2" s="1"/>
  <c r="P11" i="2"/>
  <c r="P20" i="2" s="1"/>
  <c r="Q11" i="2"/>
  <c r="Q20" i="2" s="1"/>
  <c r="R11" i="2"/>
  <c r="R20" i="2" s="1"/>
  <c r="S11" i="2"/>
  <c r="S20" i="2" s="1"/>
  <c r="T11" i="2"/>
  <c r="T20" i="2" s="1"/>
  <c r="U11" i="2"/>
  <c r="U20" i="2" s="1"/>
  <c r="V11" i="2"/>
  <c r="V20" i="2" s="1"/>
  <c r="W11" i="2"/>
  <c r="W20" i="2" s="1"/>
  <c r="X11" i="2"/>
  <c r="X20" i="2" s="1"/>
  <c r="Y11" i="2"/>
  <c r="Y20" i="2" s="1"/>
  <c r="Z11" i="2"/>
  <c r="Z20" i="2" s="1"/>
  <c r="AA11" i="2"/>
  <c r="AA20" i="2" s="1"/>
  <c r="AB11" i="2"/>
  <c r="AB20" i="2" s="1"/>
  <c r="AC11" i="2"/>
  <c r="AC20" i="2" s="1"/>
  <c r="C12" i="2"/>
  <c r="C19" i="2" s="1"/>
  <c r="D12" i="2"/>
  <c r="D19" i="2" s="1"/>
  <c r="E12" i="2"/>
  <c r="E19" i="2" s="1"/>
  <c r="F12" i="2"/>
  <c r="F19" i="2" s="1"/>
  <c r="G12" i="2"/>
  <c r="G19" i="2" s="1"/>
  <c r="H12" i="2"/>
  <c r="H19" i="2" s="1"/>
  <c r="I12" i="2"/>
  <c r="I19" i="2" s="1"/>
  <c r="J12" i="2"/>
  <c r="J19" i="2" s="1"/>
  <c r="K12" i="2"/>
  <c r="K19" i="2" s="1"/>
  <c r="L12" i="2"/>
  <c r="L19" i="2" s="1"/>
  <c r="M12" i="2"/>
  <c r="M19" i="2" s="1"/>
  <c r="N12" i="2"/>
  <c r="N19" i="2" s="1"/>
  <c r="O12" i="2"/>
  <c r="O19" i="2" s="1"/>
  <c r="P12" i="2"/>
  <c r="P19" i="2" s="1"/>
  <c r="Q12" i="2"/>
  <c r="Q19" i="2" s="1"/>
  <c r="R12" i="2"/>
  <c r="R19" i="2" s="1"/>
  <c r="S12" i="2"/>
  <c r="S19" i="2" s="1"/>
  <c r="T12" i="2"/>
  <c r="T19" i="2" s="1"/>
  <c r="U12" i="2"/>
  <c r="U19" i="2" s="1"/>
  <c r="V12" i="2"/>
  <c r="V19" i="2" s="1"/>
  <c r="W12" i="2"/>
  <c r="W19" i="2" s="1"/>
  <c r="X12" i="2"/>
  <c r="X19" i="2" s="1"/>
  <c r="Y12" i="2"/>
  <c r="Y19" i="2" s="1"/>
  <c r="Z12" i="2"/>
  <c r="Z19" i="2" s="1"/>
  <c r="AA12" i="2"/>
  <c r="AA19" i="2" s="1"/>
  <c r="AB12" i="2"/>
  <c r="AB19" i="2" s="1"/>
  <c r="AC12" i="2"/>
  <c r="AC19" i="2" s="1"/>
  <c r="C13" i="2"/>
  <c r="C18" i="2" s="1"/>
  <c r="D13" i="2"/>
  <c r="D18" i="2" s="1"/>
  <c r="E13" i="2"/>
  <c r="E18" i="2" s="1"/>
  <c r="F13" i="2"/>
  <c r="F18" i="2" s="1"/>
  <c r="F21" i="2" s="1"/>
  <c r="G13" i="2"/>
  <c r="G18" i="2" s="1"/>
  <c r="H13" i="2"/>
  <c r="H18" i="2" s="1"/>
  <c r="I13" i="2"/>
  <c r="I18" i="2" s="1"/>
  <c r="J13" i="2"/>
  <c r="J18" i="2" s="1"/>
  <c r="K13" i="2"/>
  <c r="K18" i="2" s="1"/>
  <c r="L13" i="2"/>
  <c r="L18" i="2" s="1"/>
  <c r="M13" i="2"/>
  <c r="M18" i="2" s="1"/>
  <c r="N13" i="2"/>
  <c r="N18" i="2" s="1"/>
  <c r="N21" i="2" s="1"/>
  <c r="O13" i="2"/>
  <c r="O18" i="2" s="1"/>
  <c r="P13" i="2"/>
  <c r="P18" i="2" s="1"/>
  <c r="Q13" i="2"/>
  <c r="Q18" i="2" s="1"/>
  <c r="R13" i="2"/>
  <c r="R18" i="2" s="1"/>
  <c r="S13" i="2"/>
  <c r="S18" i="2" s="1"/>
  <c r="T13" i="2"/>
  <c r="T18" i="2" s="1"/>
  <c r="U13" i="2"/>
  <c r="U18" i="2" s="1"/>
  <c r="V13" i="2"/>
  <c r="V18" i="2" s="1"/>
  <c r="V21" i="2" s="1"/>
  <c r="W13" i="2"/>
  <c r="W18" i="2" s="1"/>
  <c r="X13" i="2"/>
  <c r="X18" i="2" s="1"/>
  <c r="Y13" i="2"/>
  <c r="Z13" i="2"/>
  <c r="Z18" i="2" s="1"/>
  <c r="AA13" i="2"/>
  <c r="AA18" i="2" s="1"/>
  <c r="AB13" i="2"/>
  <c r="AB18" i="2" s="1"/>
  <c r="AC13" i="2"/>
  <c r="AC18" i="2" s="1"/>
  <c r="C14" i="2"/>
  <c r="D14" i="2"/>
  <c r="D25" i="2" s="1"/>
  <c r="E14" i="2"/>
  <c r="E25" i="2" s="1"/>
  <c r="F14" i="2"/>
  <c r="F25" i="2" s="1"/>
  <c r="G14" i="2"/>
  <c r="G25" i="2" s="1"/>
  <c r="H14" i="2"/>
  <c r="H25" i="2" s="1"/>
  <c r="I14" i="2"/>
  <c r="I25" i="2" s="1"/>
  <c r="J14" i="2"/>
  <c r="J25" i="2" s="1"/>
  <c r="K14" i="2"/>
  <c r="K25" i="2" s="1"/>
  <c r="L14" i="2"/>
  <c r="M14" i="2"/>
  <c r="M25" i="2" s="1"/>
  <c r="N14" i="2"/>
  <c r="N25" i="2" s="1"/>
  <c r="O14" i="2"/>
  <c r="O25" i="2" s="1"/>
  <c r="P14" i="2"/>
  <c r="P25" i="2" s="1"/>
  <c r="Q14" i="2"/>
  <c r="Q25" i="2" s="1"/>
  <c r="R14" i="2"/>
  <c r="R25" i="2" s="1"/>
  <c r="S14" i="2"/>
  <c r="S25" i="2" s="1"/>
  <c r="T14" i="2"/>
  <c r="U14" i="2"/>
  <c r="U25" i="2" s="1"/>
  <c r="V14" i="2"/>
  <c r="V25" i="2" s="1"/>
  <c r="W14" i="2"/>
  <c r="W25" i="2" s="1"/>
  <c r="X14" i="2"/>
  <c r="X25" i="2" s="1"/>
  <c r="Y14" i="2"/>
  <c r="Y25" i="2" s="1"/>
  <c r="Z14" i="2"/>
  <c r="Z25" i="2" s="1"/>
  <c r="AA14" i="2"/>
  <c r="AA25" i="2" s="1"/>
  <c r="AB14" i="2"/>
  <c r="AB25" i="2" s="1"/>
  <c r="AC14" i="2"/>
  <c r="AC25" i="2" s="1"/>
  <c r="C15" i="2"/>
  <c r="C26" i="2" s="1"/>
  <c r="D15" i="2"/>
  <c r="D26" i="2" s="1"/>
  <c r="E15" i="2"/>
  <c r="E26" i="2" s="1"/>
  <c r="F15" i="2"/>
  <c r="F26" i="2" s="1"/>
  <c r="G15" i="2"/>
  <c r="G26" i="2" s="1"/>
  <c r="H15" i="2"/>
  <c r="H26" i="2" s="1"/>
  <c r="I15" i="2"/>
  <c r="I26" i="2" s="1"/>
  <c r="J15" i="2"/>
  <c r="J26" i="2" s="1"/>
  <c r="K15" i="2"/>
  <c r="K26" i="2" s="1"/>
  <c r="L15" i="2"/>
  <c r="L26" i="2" s="1"/>
  <c r="M15" i="2"/>
  <c r="M26" i="2" s="1"/>
  <c r="N15" i="2"/>
  <c r="N26" i="2" s="1"/>
  <c r="O15" i="2"/>
  <c r="O26" i="2" s="1"/>
  <c r="P15" i="2"/>
  <c r="P26" i="2" s="1"/>
  <c r="Q15" i="2"/>
  <c r="Q26" i="2" s="1"/>
  <c r="R15" i="2"/>
  <c r="R26" i="2" s="1"/>
  <c r="S15" i="2"/>
  <c r="S26" i="2" s="1"/>
  <c r="T15" i="2"/>
  <c r="T26" i="2" s="1"/>
  <c r="U15" i="2"/>
  <c r="U26" i="2" s="1"/>
  <c r="V15" i="2"/>
  <c r="V26" i="2" s="1"/>
  <c r="W15" i="2"/>
  <c r="W26" i="2" s="1"/>
  <c r="X15" i="2"/>
  <c r="X26" i="2" s="1"/>
  <c r="Y15" i="2"/>
  <c r="Y26" i="2" s="1"/>
  <c r="Z15" i="2"/>
  <c r="Z26" i="2" s="1"/>
  <c r="AA15" i="2"/>
  <c r="AA26" i="2" s="1"/>
  <c r="AB15" i="2"/>
  <c r="AB26" i="2" s="1"/>
  <c r="AC15" i="2"/>
  <c r="AC26" i="2" s="1"/>
  <c r="E4" i="2"/>
  <c r="E24" i="2" s="1"/>
  <c r="F4" i="2"/>
  <c r="F24" i="2" s="1"/>
  <c r="G4" i="2"/>
  <c r="G24" i="2" s="1"/>
  <c r="H4" i="2"/>
  <c r="H24" i="2" s="1"/>
  <c r="I4" i="2"/>
  <c r="J4" i="2"/>
  <c r="K4" i="2"/>
  <c r="K24" i="2" s="1"/>
  <c r="L4" i="2"/>
  <c r="L24" i="2" s="1"/>
  <c r="M4" i="2"/>
  <c r="M24" i="2" s="1"/>
  <c r="N4" i="2"/>
  <c r="N24" i="2" s="1"/>
  <c r="O4" i="2"/>
  <c r="O24" i="2" s="1"/>
  <c r="P4" i="2"/>
  <c r="P24" i="2" s="1"/>
  <c r="Q4" i="2"/>
  <c r="R4" i="2"/>
  <c r="S4" i="2"/>
  <c r="S24" i="2" s="1"/>
  <c r="T4" i="2"/>
  <c r="T24" i="2" s="1"/>
  <c r="U4" i="2"/>
  <c r="U24" i="2" s="1"/>
  <c r="V4" i="2"/>
  <c r="V24" i="2" s="1"/>
  <c r="W4" i="2"/>
  <c r="W24" i="2" s="1"/>
  <c r="X4" i="2"/>
  <c r="X24" i="2" s="1"/>
  <c r="Y4" i="2"/>
  <c r="Z4" i="2"/>
  <c r="AA4" i="2"/>
  <c r="AA24" i="2" s="1"/>
  <c r="AB4" i="2"/>
  <c r="AB24" i="2" s="1"/>
  <c r="AC4" i="2"/>
  <c r="AC24" i="2" s="1"/>
  <c r="D4" i="2"/>
  <c r="D24" i="2" s="1"/>
  <c r="C4" i="2"/>
  <c r="C24" i="2" s="1"/>
  <c r="J22" i="2" l="1"/>
  <c r="R22" i="2"/>
  <c r="F22" i="2"/>
  <c r="Y24" i="2"/>
  <c r="Q24" i="2"/>
  <c r="I24" i="2"/>
  <c r="AB22" i="2"/>
  <c r="T22" i="2"/>
  <c r="L22" i="2"/>
  <c r="D22" i="2"/>
  <c r="AC23" i="2"/>
  <c r="U23" i="2"/>
  <c r="M23" i="2"/>
  <c r="E23" i="2"/>
  <c r="W21" i="2"/>
  <c r="O21" i="2"/>
  <c r="G21" i="2"/>
  <c r="Z21" i="2"/>
  <c r="R21" i="2"/>
  <c r="J21" i="2"/>
  <c r="AA22" i="2"/>
  <c r="S22" i="2"/>
  <c r="K22" i="2"/>
  <c r="C22" i="2"/>
  <c r="AB23" i="2"/>
  <c r="T23" i="2"/>
  <c r="L23" i="2"/>
  <c r="D23" i="2"/>
  <c r="R24" i="2"/>
  <c r="AA23" i="2"/>
  <c r="S23" i="2"/>
  <c r="K23" i="2"/>
  <c r="C23" i="2"/>
  <c r="Z24" i="2"/>
  <c r="AC21" i="2"/>
  <c r="U21" i="2"/>
  <c r="M21" i="2"/>
  <c r="E21" i="2"/>
  <c r="Y22" i="2"/>
  <c r="Q22" i="2"/>
  <c r="I22" i="2"/>
  <c r="Z23" i="2"/>
  <c r="R23" i="2"/>
  <c r="J23" i="2"/>
  <c r="J24" i="2"/>
  <c r="AB21" i="2"/>
  <c r="T21" i="2"/>
  <c r="L21" i="2"/>
  <c r="D21" i="2"/>
  <c r="X22" i="2"/>
  <c r="P22" i="2"/>
  <c r="H22" i="2"/>
  <c r="Y23" i="2"/>
  <c r="Q23" i="2"/>
  <c r="I23" i="2"/>
  <c r="W22" i="2"/>
  <c r="O22" i="2"/>
  <c r="G22" i="2"/>
  <c r="AA21" i="2"/>
  <c r="S21" i="2"/>
  <c r="K21" i="2"/>
  <c r="X21" i="2"/>
  <c r="P21" i="2"/>
  <c r="H21" i="2"/>
  <c r="I21" i="2"/>
  <c r="Q21" i="2"/>
  <c r="Y21" i="2"/>
  <c r="AG32" i="7" l="1"/>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D26" i="7" s="1"/>
  <c r="AF25" i="7"/>
  <c r="AG28" i="7" s="1"/>
  <c r="E26" i="7" l="1"/>
  <c r="F26" i="7" s="1"/>
  <c r="G26" i="7" s="1"/>
  <c r="H26" i="7" s="1"/>
  <c r="I26" i="7" s="1"/>
  <c r="J26" i="7" s="1"/>
  <c r="K26" i="7" s="1"/>
  <c r="L26" i="7" s="1"/>
  <c r="M26" i="7" s="1"/>
  <c r="N26" i="7" s="1"/>
  <c r="O26" i="7" s="1"/>
  <c r="P26" i="7" s="1"/>
  <c r="Q26" i="7" s="1"/>
  <c r="R26" i="7" s="1"/>
  <c r="S26" i="7" s="1"/>
  <c r="T26" i="7" s="1"/>
  <c r="U26" i="7" s="1"/>
  <c r="AG25" i="7"/>
  <c r="V26" i="7" l="1"/>
  <c r="W26" i="7" s="1"/>
  <c r="X26" i="7" s="1"/>
  <c r="Y26" i="7" s="1"/>
  <c r="Z26" i="7" s="1"/>
  <c r="AA26" i="7" s="1"/>
  <c r="AB26" i="7" s="1"/>
  <c r="AC26" i="7" s="1"/>
  <c r="AD26" i="7" s="1"/>
  <c r="AE26" i="7" s="1"/>
  <c r="AF26" i="7" s="1"/>
  <c r="C21" i="2"/>
  <c r="AF53" i="2"/>
  <c r="AF54" i="2"/>
  <c r="AF51" i="2" l="1"/>
  <c r="AF55" i="2"/>
  <c r="AF49" i="2"/>
  <c r="AF52" i="2"/>
  <c r="AF50" i="2"/>
  <c r="D53" i="2"/>
  <c r="E53" i="2"/>
  <c r="F53" i="2"/>
  <c r="G53" i="2"/>
  <c r="H53" i="2"/>
  <c r="I53" i="2"/>
  <c r="J53" i="2"/>
  <c r="K53" i="2"/>
  <c r="L53" i="2"/>
  <c r="M53" i="2"/>
  <c r="N53" i="2"/>
  <c r="O53" i="2"/>
  <c r="P53" i="2"/>
  <c r="Q53" i="2"/>
  <c r="R53" i="2"/>
  <c r="S53" i="2"/>
  <c r="T53" i="2"/>
  <c r="U53" i="2"/>
  <c r="V53" i="2"/>
  <c r="W53" i="2"/>
  <c r="X53" i="2"/>
  <c r="Y53" i="2"/>
  <c r="Z53" i="2"/>
  <c r="AA53" i="2"/>
  <c r="AB53" i="2"/>
  <c r="AC53" i="2"/>
  <c r="AD53" i="2"/>
  <c r="AE53" i="2"/>
  <c r="D54" i="2"/>
  <c r="E54" i="2"/>
  <c r="F54" i="2"/>
  <c r="G54" i="2"/>
  <c r="H54" i="2"/>
  <c r="I54" i="2"/>
  <c r="J54" i="2"/>
  <c r="K54" i="2"/>
  <c r="L54" i="2"/>
  <c r="M54" i="2"/>
  <c r="N54" i="2"/>
  <c r="O54" i="2"/>
  <c r="P54" i="2"/>
  <c r="Q54" i="2"/>
  <c r="R54" i="2"/>
  <c r="S54" i="2"/>
  <c r="T54" i="2"/>
  <c r="U54" i="2"/>
  <c r="V54" i="2"/>
  <c r="W54" i="2"/>
  <c r="X54" i="2"/>
  <c r="Y54" i="2"/>
  <c r="Z54" i="2"/>
  <c r="AA54" i="2"/>
  <c r="AB54" i="2"/>
  <c r="AC54" i="2"/>
  <c r="AD54" i="2"/>
  <c r="AE54" i="2"/>
  <c r="C53" i="2"/>
  <c r="C54" i="2"/>
  <c r="A45" i="2"/>
  <c r="C52" i="2" l="1"/>
  <c r="C50" i="2"/>
  <c r="AB50" i="2"/>
  <c r="T50" i="2"/>
  <c r="L50" i="2"/>
  <c r="D50" i="2"/>
  <c r="X51" i="2"/>
  <c r="P51" i="2"/>
  <c r="H51" i="2"/>
  <c r="X52" i="2"/>
  <c r="P52" i="2"/>
  <c r="H52" i="2"/>
  <c r="C51" i="2"/>
  <c r="AD50" i="2"/>
  <c r="V50" i="2"/>
  <c r="N50" i="2"/>
  <c r="F50" i="2"/>
  <c r="Z50" i="2"/>
  <c r="R50" i="2"/>
  <c r="J50" i="2"/>
  <c r="Z51" i="2"/>
  <c r="R51" i="2"/>
  <c r="J51" i="2"/>
  <c r="AD51" i="2"/>
  <c r="V51" i="2"/>
  <c r="N51" i="2"/>
  <c r="F51" i="2"/>
  <c r="AD52" i="2"/>
  <c r="V52" i="2"/>
  <c r="N52" i="2"/>
  <c r="F52" i="2"/>
  <c r="G50" i="2"/>
  <c r="AA51" i="2"/>
  <c r="S51" i="2"/>
  <c r="K51" i="2"/>
  <c r="AA52" i="2"/>
  <c r="S52" i="2"/>
  <c r="W50" i="2"/>
  <c r="K52" i="2"/>
  <c r="O50" i="2"/>
  <c r="AE50" i="2"/>
  <c r="R55" i="2"/>
  <c r="X49" i="2"/>
  <c r="P49" i="2"/>
  <c r="H49" i="2"/>
  <c r="X50" i="2"/>
  <c r="P50" i="2"/>
  <c r="H50" i="2"/>
  <c r="AB55" i="2"/>
  <c r="T55" i="2"/>
  <c r="L55" i="2"/>
  <c r="D55" i="2"/>
  <c r="AB51" i="2"/>
  <c r="T51" i="2"/>
  <c r="L51" i="2"/>
  <c r="D51" i="2"/>
  <c r="AB52" i="2"/>
  <c r="T52" i="2"/>
  <c r="L52" i="2"/>
  <c r="D52" i="2"/>
  <c r="AE49" i="2"/>
  <c r="G49" i="2"/>
  <c r="S55" i="2"/>
  <c r="C55" i="2"/>
  <c r="AD49" i="2"/>
  <c r="V49" i="2"/>
  <c r="N49" i="2"/>
  <c r="F49" i="2"/>
  <c r="Z52" i="2"/>
  <c r="R52" i="2"/>
  <c r="J52" i="2"/>
  <c r="W49" i="2"/>
  <c r="O49" i="2"/>
  <c r="AA55" i="2"/>
  <c r="K55" i="2"/>
  <c r="AC49" i="2"/>
  <c r="U49" i="2"/>
  <c r="M49" i="2"/>
  <c r="E49" i="2"/>
  <c r="AC50" i="2"/>
  <c r="U50" i="2"/>
  <c r="M50" i="2"/>
  <c r="E50" i="2"/>
  <c r="Y55" i="2"/>
  <c r="Q55" i="2"/>
  <c r="I55" i="2"/>
  <c r="Y51" i="2"/>
  <c r="Q51" i="2"/>
  <c r="I51" i="2"/>
  <c r="Y52" i="2"/>
  <c r="Q52" i="2"/>
  <c r="I52" i="2"/>
  <c r="AB49" i="2"/>
  <c r="T49" i="2"/>
  <c r="L49" i="2"/>
  <c r="D49" i="2"/>
  <c r="X55" i="2"/>
  <c r="P55" i="2"/>
  <c r="H55" i="2"/>
  <c r="AA49" i="2"/>
  <c r="S49" i="2"/>
  <c r="K49" i="2"/>
  <c r="AA50" i="2"/>
  <c r="S50" i="2"/>
  <c r="K50" i="2"/>
  <c r="AE55" i="2"/>
  <c r="W55" i="2"/>
  <c r="O55" i="2"/>
  <c r="G55" i="2"/>
  <c r="AE51" i="2"/>
  <c r="W51" i="2"/>
  <c r="O51" i="2"/>
  <c r="G51" i="2"/>
  <c r="AE52" i="2"/>
  <c r="W52" i="2"/>
  <c r="O52" i="2"/>
  <c r="G52" i="2"/>
  <c r="J55" i="2"/>
  <c r="Z49" i="2"/>
  <c r="R49" i="2"/>
  <c r="J49" i="2"/>
  <c r="AD55" i="2"/>
  <c r="V55" i="2"/>
  <c r="N55" i="2"/>
  <c r="F55" i="2"/>
  <c r="Z55" i="2"/>
  <c r="Y49" i="2"/>
  <c r="Q49" i="2"/>
  <c r="I49" i="2"/>
  <c r="Y50" i="2"/>
  <c r="Q50" i="2"/>
  <c r="I50" i="2"/>
  <c r="AC55" i="2"/>
  <c r="U55" i="2"/>
  <c r="M55" i="2"/>
  <c r="E55" i="2"/>
  <c r="AC51" i="2"/>
  <c r="U51" i="2"/>
  <c r="M51" i="2"/>
  <c r="E51" i="2"/>
  <c r="AC52" i="2"/>
  <c r="U52" i="2"/>
  <c r="M52" i="2"/>
  <c r="E52" i="2"/>
  <c r="C49" i="2"/>
</calcChain>
</file>

<file path=xl/sharedStrings.xml><?xml version="1.0" encoding="utf-8"?>
<sst xmlns="http://schemas.openxmlformats.org/spreadsheetml/2006/main" count="959" uniqueCount="195">
  <si>
    <t>Credits</t>
  </si>
  <si>
    <t/>
  </si>
  <si>
    <t>Fuel Type</t>
  </si>
  <si>
    <t>Units</t>
  </si>
  <si>
    <t>Q1</t>
  </si>
  <si>
    <t>Q2</t>
  </si>
  <si>
    <t>Q3</t>
  </si>
  <si>
    <t>Q4</t>
  </si>
  <si>
    <t>Bio-CNG</t>
  </si>
  <si>
    <t>MT</t>
  </si>
  <si>
    <t>Bio-LNG</t>
  </si>
  <si>
    <t>Fossil CNG</t>
  </si>
  <si>
    <t>Fossil LNG</t>
  </si>
  <si>
    <t>Hydrogen</t>
  </si>
  <si>
    <t>Electricity - Onroad</t>
  </si>
  <si>
    <t>Electricity - Offroad</t>
  </si>
  <si>
    <t>Ethanol &lt;65</t>
  </si>
  <si>
    <t>Ethanol 65-75</t>
  </si>
  <si>
    <t>Ethanol &gt;75</t>
  </si>
  <si>
    <t>Biodiesel</t>
  </si>
  <si>
    <t>Renewable Diesel</t>
  </si>
  <si>
    <t>CARBOB</t>
  </si>
  <si>
    <t>Diesel</t>
  </si>
  <si>
    <t>Total</t>
  </si>
  <si>
    <t>Fossil Natural Gas</t>
  </si>
  <si>
    <t>Biomethane</t>
  </si>
  <si>
    <t>Rolling Average</t>
  </si>
  <si>
    <t>Q1 - Q4 2011</t>
  </si>
  <si>
    <t>Q2 2011 - Q1 2012</t>
  </si>
  <si>
    <t>Q3 2011 - Q2 2012</t>
  </si>
  <si>
    <t>Q4 2011 - Q3 2012</t>
  </si>
  <si>
    <t>Q1 - Q4 2012</t>
  </si>
  <si>
    <t>Q2 2012 - Q1 2013</t>
  </si>
  <si>
    <t>Q3 2012 - Q2 2013</t>
  </si>
  <si>
    <t>Q4 2012 - Q3 2013</t>
  </si>
  <si>
    <t>Q1 - Q4 2013</t>
  </si>
  <si>
    <t>Q2 2013 - Q1 2014</t>
  </si>
  <si>
    <t>Q3 2013 - Q2 2014</t>
  </si>
  <si>
    <t>Q4 2013 - Q3 2014</t>
  </si>
  <si>
    <t>Q1 - Q4 2014</t>
  </si>
  <si>
    <t>Q2 2014 - Q1 2015</t>
  </si>
  <si>
    <t>Q3 2014 - Q2 2015</t>
  </si>
  <si>
    <t>Q4 2014 - Q3 2015</t>
  </si>
  <si>
    <t>Q1 - Q4 2015</t>
  </si>
  <si>
    <t>Q2 2015 - Q1 2016</t>
  </si>
  <si>
    <t>Q3 2015 - Q2 2016</t>
  </si>
  <si>
    <t>Q4 2015 - Q3 2016</t>
  </si>
  <si>
    <t>Q1 - Q4 2016</t>
  </si>
  <si>
    <t>Q2 2016 - Q1 2017</t>
  </si>
  <si>
    <t>Q3 2016 - Q2 2017</t>
  </si>
  <si>
    <t>Q4 2016 - Q3 2017</t>
  </si>
  <si>
    <t>Q1 - Q4 2017</t>
  </si>
  <si>
    <t>Q2 2017 - Q1 2018</t>
  </si>
  <si>
    <t>Electricity</t>
  </si>
  <si>
    <t>Deficits</t>
  </si>
  <si>
    <t>Total Volume</t>
  </si>
  <si>
    <t>Unit</t>
  </si>
  <si>
    <t>dge</t>
  </si>
  <si>
    <t>gge</t>
  </si>
  <si>
    <t>gal</t>
  </si>
  <si>
    <t>Ethanol CI Avg</t>
  </si>
  <si>
    <t>Ethanol</t>
  </si>
  <si>
    <t>Biodiesel CI Avg</t>
  </si>
  <si>
    <t>Renewable Diesel CI Avg</t>
  </si>
  <si>
    <t>Bio-CNG CI Avg</t>
  </si>
  <si>
    <t>Bio-LNG CI Avg</t>
  </si>
  <si>
    <t>Estimated Petroleum Fuel Displaced</t>
  </si>
  <si>
    <t>Project Type</t>
  </si>
  <si>
    <t xml:space="preserve">Innovative Crude </t>
  </si>
  <si>
    <t>Low Complexity/Low Energy Use Refinery</t>
  </si>
  <si>
    <t>Refinery Investment Credit</t>
  </si>
  <si>
    <t>Renewable Hydrogen Refinery Credit</t>
  </si>
  <si>
    <t>Administratively Adjusted Credits</t>
  </si>
  <si>
    <t>Cummulative Bank</t>
  </si>
  <si>
    <t>2011Q1</t>
  </si>
  <si>
    <t>2012Q1</t>
  </si>
  <si>
    <t>2013Q1</t>
  </si>
  <si>
    <t>2014Q1</t>
  </si>
  <si>
    <t>2015Q1</t>
  </si>
  <si>
    <t>2016Q1</t>
  </si>
  <si>
    <t>2017Q1</t>
  </si>
  <si>
    <t>2018Q1</t>
  </si>
  <si>
    <t>Notes</t>
  </si>
  <si>
    <t>This sheet explains the data in each tab and provides definitions and acronyms for terms used in this spreadsheet.</t>
  </si>
  <si>
    <t>Tab "Fuel"</t>
  </si>
  <si>
    <t xml:space="preserve">This tab contains total credits, deficits, and volume for each fuel reported under the LCFS program.  </t>
  </si>
  <si>
    <t xml:space="preserve">Credits and deficits are calculated using the equation in section 95486(b)(3) of the LCFS regulation. </t>
  </si>
  <si>
    <t>Volumes represent the "total obligated amount" (TOA) which is the sum of all fuel transactions (reported in LRT-CBTS) with a positive obligation indicator (+) (i.e., production in California, production for import, import, purchased with obligation, gain in inventory) minus the sum of all transactions with a negative obligation indicator (-) (i.e., export, sold with obligation, loss of inventory, not used for transportation);</t>
  </si>
  <si>
    <t>TOA is converted to gge by multiplying it with the ratio of the energy density of the fuel by energy density of CaRFG.  Energy densities of LCFS fuels and blendstocks are listed in the table below:</t>
  </si>
  <si>
    <t>Fuel (units)</t>
  </si>
  <si>
    <t>Energy Density</t>
  </si>
  <si>
    <t xml:space="preserve"> CARBOB (gal)</t>
  </si>
  <si>
    <t>119.53 (MJ/gal)</t>
  </si>
  <si>
    <t xml:space="preserve"> CaRFG (gal)</t>
  </si>
  <si>
    <t>115.83 (MJ/gal)</t>
  </si>
  <si>
    <t xml:space="preserve"> Diesel fuel (gal)</t>
  </si>
  <si>
    <t>134.47 (MJ/gal)</t>
  </si>
  <si>
    <t>CNG (scf)</t>
  </si>
  <si>
    <t>.98 (MJ/scf)</t>
  </si>
  <si>
    <t xml:space="preserve"> LNG (gal)</t>
  </si>
  <si>
    <t>78.83 (MJ/gal)</t>
  </si>
  <si>
    <t xml:space="preserve"> Electricity (KWh)</t>
  </si>
  <si>
    <t>3.60 (MJ/KWh)</t>
  </si>
  <si>
    <t xml:space="preserve"> Hydrogen (kg)</t>
  </si>
  <si>
    <t>120.00 (MJ/kg)</t>
  </si>
  <si>
    <t>Undenatured Anhydrous Ethanol (gal)</t>
  </si>
  <si>
    <t>80.53 (MJ/gal)</t>
  </si>
  <si>
    <t xml:space="preserve"> Denatured Ethanol (gal)</t>
  </si>
  <si>
    <t>81.51 (MJ/gal)</t>
  </si>
  <si>
    <t xml:space="preserve"> FAME Biodiesel (gal)</t>
  </si>
  <si>
    <t>126.13 (MJ/gal)</t>
  </si>
  <si>
    <t xml:space="preserve"> Renewable Diesel (gal)</t>
  </si>
  <si>
    <t>129.65 (MJ/gal)</t>
  </si>
  <si>
    <t>http://www.arb.ca.gov/fuels/lcfs/enforcement/enforcement.htm</t>
  </si>
  <si>
    <t xml:space="preserve">Innovative crude includes, crude produced and supplied to California refineries using solar steam generation (55 percent quality or greater), solar or wind electricity generation, solar heat generation, or carbon capture and storage (CCS) at the crude oil production facilities. </t>
  </si>
  <si>
    <t>Low Complexity/Low Energy Use Refinery is offered to a refiner that meets both of the following criteria; a Modified Nelson Complexity Score equal to or less than 5, and total annual energy use equal to or less than 5 million MMBtu.</t>
  </si>
  <si>
    <t xml:space="preserve">Refinery Investment Credit is offered to refiners that can demonstrate reduction of greenhouse gas emissions in its facility. </t>
  </si>
  <si>
    <t xml:space="preserve">Renewable Hydrogen Refinery Credit is available to a refiner that produces CARBOB or diesel fuel that is partially derived from renewable hydrogen. </t>
  </si>
  <si>
    <t xml:space="preserve">Estimated Petroleum Fuel Displaced by Alternative Fuels Supported by LCFS represents the total amount of gasoline and diesel (expressed in units of gasoline gallon equivalents or GGE) that was displaced by the alternative fuels reported into LCFS each quarter since the beginning of the program.  It is calculated as a sum of the quarterly total obligated amount (TOA) of each alternative fuel multiplied by the energy density of the fuel and by the applicable energy economy ratio (EER) and divided by energy density of CaRFG in order to convert it to GGE. </t>
  </si>
  <si>
    <t>Tab "Feedstock"</t>
  </si>
  <si>
    <t xml:space="preserve">This tab contains total credits, deficits, and volume for each feedstock of ethanol, biodiesel, and renewable diesel.   </t>
  </si>
  <si>
    <t>Volumes represent the "total obligated amount" (TOA) which is the sum of all fuel transactions (reported in LRT-CBTS) with the plus sign (e.g., production, import, purchased with obligation) minus the sum of all transactions with the minus sign (e.g., export, sold with obligation);</t>
  </si>
  <si>
    <t>Tab "Graphs"</t>
  </si>
  <si>
    <t xml:space="preserve">Figure 1 presents the total amount of credits and deficits for all fuels reported for each quarter and the cumulative bank curve.  </t>
  </si>
  <si>
    <t>Figure 2 presents the contribution of each fuel type to the total number of credits as a percentage and it is based on the credit 4-quarter rolling average for each fuel type.</t>
  </si>
  <si>
    <t xml:space="preserve">Figure 3 presents the number of credits (in MT) for each fuel type from 2011 to the present.     </t>
  </si>
  <si>
    <t>Definitions</t>
  </si>
  <si>
    <t>"Biomethane" is calculated as a sum of bio-CNG and bio-LNG.</t>
  </si>
  <si>
    <t>"Bio-CNG" means boigas-derived biomethane which has been compressed to CNG.  Bio-CNG has equivalent performance characteristics when compared to fossil CNG.</t>
  </si>
  <si>
    <t>"Bio-LNG" means biogas-derived biomethane which has been compressed and liquefied into LNG. Bio-LNG has equivalent performance characteristics when compared to fossil LNG.</t>
  </si>
  <si>
    <t>"CARBOB" means California reformulated gasoline blendstock for oxygenate blending.</t>
  </si>
  <si>
    <t>"Electricity - Onroad" includes all electric vehicles (light-duty, medium-duty, &amp; heavy-duty).</t>
  </si>
  <si>
    <t>"Electricity - Offroad" includes 1) fixed guideway system such as light rail, heavy rail, cable car, street car, &amp; trolley bus; and 2) electric forklifts</t>
  </si>
  <si>
    <t>"Ethanol &gt;65" includes ethanol with CI less than 65.</t>
  </si>
  <si>
    <t>"Ethanol 65-75" includes ethanol with CI between 65 and 75.</t>
  </si>
  <si>
    <t>"Ethanol &lt;75" includes ethanol with CI greater than 75.</t>
  </si>
  <si>
    <t>Acronyms</t>
  </si>
  <si>
    <t>BD</t>
  </si>
  <si>
    <t>biodiesel</t>
  </si>
  <si>
    <t xml:space="preserve">CI </t>
  </si>
  <si>
    <t xml:space="preserve">carbon intensity (gCO2e/MJ) </t>
  </si>
  <si>
    <t xml:space="preserve">CNG </t>
  </si>
  <si>
    <t>compressed natural gas</t>
  </si>
  <si>
    <t>diesel gallon equivalent</t>
  </si>
  <si>
    <t>gasoline gallon equivalent</t>
  </si>
  <si>
    <t>FPC</t>
  </si>
  <si>
    <t>fuel pathway code</t>
  </si>
  <si>
    <t>LNG</t>
  </si>
  <si>
    <t>liquified natural gas</t>
  </si>
  <si>
    <t>LRT-CBTS</t>
  </si>
  <si>
    <t>LCFS Reporting Tool and Credit Bank &amp; Transfer System</t>
  </si>
  <si>
    <t>metric tons of carbon dioxide equivalent</t>
  </si>
  <si>
    <t>RNWD</t>
  </si>
  <si>
    <t>renewable diesel</t>
  </si>
  <si>
    <t>UCO</t>
  </si>
  <si>
    <t>used cooking oil</t>
  </si>
  <si>
    <t>Figure 2</t>
  </si>
  <si>
    <t>Figure 2 - GRAPH DATA</t>
  </si>
  <si>
    <t>Figure 3</t>
  </si>
  <si>
    <t xml:space="preserve">Credits </t>
  </si>
  <si>
    <t>Figure 3 - GRAPH DATA</t>
  </si>
  <si>
    <t xml:space="preserve">Renewable Diesel </t>
  </si>
  <si>
    <t>Fuel - Feedstock</t>
  </si>
  <si>
    <t>Ethanol - Cane</t>
  </si>
  <si>
    <t>Ethanol - Corn</t>
  </si>
  <si>
    <t>Ethanol - Molasses</t>
  </si>
  <si>
    <t xml:space="preserve">Ethanol - Sorghum </t>
  </si>
  <si>
    <t>Ethanol - Waste Beverage</t>
  </si>
  <si>
    <t>Ethanol - Waste Corn&amp;Sorghum Seeds</t>
  </si>
  <si>
    <t>Ethanol – Sorghum&amp;Corn</t>
  </si>
  <si>
    <t>Ethanol – Sorghum&amp;Corn&amp;Wheat</t>
  </si>
  <si>
    <t>BD – Other</t>
  </si>
  <si>
    <t>BD-Canola</t>
  </si>
  <si>
    <t>BD-Corn Oil</t>
  </si>
  <si>
    <t>BD-Soy</t>
  </si>
  <si>
    <t>BD-Tallow</t>
  </si>
  <si>
    <t>BD-UCO</t>
  </si>
  <si>
    <t>RNWD – Corn Oil</t>
  </si>
  <si>
    <t>RNWD – Fish Oil</t>
  </si>
  <si>
    <t>RNWD – Other</t>
  </si>
  <si>
    <t>RNWD – Tallow</t>
  </si>
  <si>
    <t>RNWD – UCO</t>
  </si>
  <si>
    <t>NG - North American Fossil Gas</t>
  </si>
  <si>
    <t>NG - North American Landfill Gas</t>
  </si>
  <si>
    <t>NG - Dairy Digester, High-Solids Anaerobic Digestion, &amp; Waste Water</t>
  </si>
  <si>
    <t>Other (Hydrogen, etc.)</t>
  </si>
  <si>
    <t>Other (Hydrogen, Innovative Crude &amp; Low Complexity / Low Energy Use Refining, etc.)</t>
  </si>
  <si>
    <t>Q3 2017 - Q2 2018</t>
  </si>
  <si>
    <t xml:space="preserve">Total </t>
  </si>
  <si>
    <t>Biodiesel – Other</t>
  </si>
  <si>
    <t>Biodiesel-Canola</t>
  </si>
  <si>
    <t xml:space="preserve">Credits and deficits are calculated using the equation in section 95486(b)(3) of the LCFS regulation.  </t>
  </si>
  <si>
    <t xml:space="preserve">Administratively Adjusted Credits reflect corrections to inaccurately reported data discovered through audits or self reported to ARB (Note:  Data shown denotes net credits and deficits adjustments in each quarter).  For more information see: </t>
  </si>
  <si>
    <t>For Diesel and CARBOB, deficits shown have been adjusted for any credits generated due to sale of inventory,  exports outside CA, etc.</t>
  </si>
  <si>
    <t>For alternative fuels that displace diesel and CARBOB, credits shown have been adjusted for any deficits generated due to sale of inventories, exports outside of CA,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</si>
</sst>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2" x14ac:knownFonts="1">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1"/>
      <color rgb="FF000000"/>
      <name val="Calibri"/>
      <family val="2"/>
      <scheme val="minor"/>
    </font>
    <font>
      <sz val="10"/>
      <color rgb="FF000000"/>
      <name val="Arial"/>
      <family val="2"/>
    </font>
    <font>
      <b/>
      <sz val="10"/>
      <color rgb="FF000000"/>
      <name val="Arial"/>
      <family val="2"/>
    </font>
    <font>
      <b/>
      <sz val="11"/>
      <color rgb="FF000000"/>
      <name val="Arial"/>
      <family val="2"/>
    </font>
    <font>
      <b/>
      <sz val="14"/>
      <color rgb="FF000000"/>
      <name val="Arial"/>
      <family val="2"/>
    </font>
    <font>
      <sz val="11"/>
      <color rgb="FF000000"/>
      <name val="Arial"/>
      <family val="2"/>
    </font>
    <font>
      <b/>
      <i/>
      <sz val="10"/>
      <color rgb="FF000000"/>
      <name val="Arial"/>
      <family val="2"/>
    </font>
    <font>
      <u/>
      <sz val="11"/>
      <color rgb="FF000000"/>
      <name val="Arial"/>
      <family val="2"/>
    </font>
    <font>
      <u/>
      <sz val="11"/>
      <color theme="10"/>
      <name val="Calibri"/>
      <family val="2"/>
      <scheme val="minor"/>
    </font>
    <font>
      <b/>
      <sz val="11"/>
      <name val="Calibri"/>
      <family val="2"/>
    </font>
    <font>
      <b/>
      <u/>
      <sz val="10"/>
      <color rgb="FF000000"/>
      <name val="Arial"/>
      <family val="2"/>
    </font>
    <font>
      <sz val="11"/>
      <color rgb="FF000000"/>
      <name val="Calibri"/>
      <family val="2"/>
    </font>
    <font>
      <sz val="11"/>
      <name val="Calibri"/>
      <family val="2"/>
    </font>
    <font>
      <b/>
      <sz val="14"/>
      <color rgb="FF000000"/>
      <name val="Calibri"/>
      <family val="2"/>
    </font>
    <font>
      <b/>
      <sz val="11"/>
      <color rgb="FF000000"/>
      <name val="Calibri"/>
      <family val="2"/>
    </font>
  </fonts>
  <fills count="7">
    <fill>
      <patternFill patternType="none"/>
    </fill>
    <fill>
      <patternFill patternType="gray125"/>
    </fill>
    <fill>
      <patternFill patternType="solid">
        <fgColor rgb="FFFFC0CB"/>
        <bgColor rgb="FFFFC0CB"/>
      </patternFill>
    </fill>
    <fill>
      <patternFill patternType="solid">
        <fgColor rgb="FFD9D9D9"/>
        <bgColor indexed="64"/>
      </patternFill>
    </fill>
    <fill>
      <patternFill patternType="solid">
        <fgColor rgb="FFF3F3F3"/>
        <bgColor indexed="64"/>
      </patternFill>
    </fill>
    <fill>
      <patternFill patternType="solid">
        <fgColor rgb="FFE6E6E6"/>
        <bgColor indexed="64"/>
      </patternFill>
    </fill>
    <fill>
      <patternFill patternType="solid">
        <fgColor theme="5" tint="0.79998168889431442"/>
        <bgColor indexed="64"/>
      </patternFill>
    </fill>
  </fills>
  <borders count="7">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style="thin">
        <color rgb="FFD3D3D3"/>
      </top>
      <bottom style="thin">
        <color rgb="FFD3D3D3"/>
      </bottom>
      <diagonal/>
    </border>
  </borders>
  <cellStyleXfs count="3">
    <xf numFmtId="0" fontId="0" fillId="0" borderId="0"/>
    <xf numFmtId="43" fontId="7" fillId="0" borderId="0" applyFont="0" applyFill="0" applyBorder="0" applyAlignment="0" applyProtection="0"/>
    <xf numFmtId="0" fontId="15" fillId="0" borderId="0" applyNumberFormat="0" applyFill="0" applyBorder="0" applyAlignment="0" applyProtection="0"/>
  </cellStyleXfs>
  <cellXfs count="53">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8" fillId="0" borderId="4" xfId="0" applyNumberFormat="1" applyFont="1" applyFill="1" applyBorder="1" applyAlignment="1">
      <alignment wrapText="1" readingOrder="1"/>
    </xf>
    <xf numFmtId="0" fontId="8" fillId="0" borderId="4" xfId="0" applyNumberFormat="1" applyFont="1" applyFill="1" applyBorder="1" applyAlignment="1">
      <alignment horizontal="center" wrapText="1" readingOrder="1"/>
    </xf>
    <xf numFmtId="164" fontId="4" fillId="0" borderId="1" xfId="1" applyNumberFormat="1" applyFont="1" applyFill="1" applyBorder="1" applyAlignment="1">
      <alignment vertical="top" wrapText="1" readingOrder="1"/>
    </xf>
    <xf numFmtId="0" fontId="11" fillId="0" borderId="0" xfId="0" applyFont="1"/>
    <xf numFmtId="0" fontId="12" fillId="0" borderId="0" xfId="0" applyFont="1"/>
    <xf numFmtId="0" fontId="0" fillId="0" borderId="0" xfId="0"/>
    <xf numFmtId="0" fontId="10" fillId="0" borderId="0" xfId="0" applyFont="1"/>
    <xf numFmtId="0" fontId="15" fillId="0" borderId="0" xfId="2"/>
    <xf numFmtId="0" fontId="16" fillId="0" borderId="0" xfId="0" applyFont="1" applyFill="1" applyBorder="1"/>
    <xf numFmtId="0" fontId="17" fillId="0" borderId="1" xfId="0" applyNumberFormat="1" applyFont="1" applyFill="1" applyBorder="1" applyAlignment="1">
      <alignment vertical="top" wrapText="1" readingOrder="1"/>
    </xf>
    <xf numFmtId="0" fontId="18" fillId="0" borderId="1" xfId="0" applyNumberFormat="1" applyFont="1" applyFill="1" applyBorder="1" applyAlignment="1">
      <alignment vertical="top" wrapText="1" readingOrder="1"/>
    </xf>
    <xf numFmtId="0" fontId="19" fillId="0" borderId="0" xfId="0" applyFont="1" applyFill="1" applyBorder="1"/>
    <xf numFmtId="0" fontId="20" fillId="0" borderId="1" xfId="0" applyNumberFormat="1" applyFont="1" applyFill="1" applyBorder="1" applyAlignment="1">
      <alignment vertical="top" wrapText="1" readingOrder="1"/>
    </xf>
    <xf numFmtId="0" fontId="21" fillId="0" borderId="1" xfId="0" applyNumberFormat="1" applyFont="1" applyFill="1" applyBorder="1" applyAlignment="1">
      <alignment vertical="top" wrapText="1" readingOrder="1"/>
    </xf>
    <xf numFmtId="0" fontId="1" fillId="0" borderId="0" xfId="0" applyFont="1" applyFill="1" applyBorder="1" applyAlignment="1">
      <alignment wrapText="1" readingOrder="1"/>
    </xf>
    <xf numFmtId="0" fontId="4" fillId="0" borderId="0" xfId="0" applyNumberFormat="1" applyFont="1" applyFill="1" applyBorder="1" applyAlignment="1">
      <alignment vertical="top" wrapText="1" readingOrder="1"/>
    </xf>
    <xf numFmtId="164" fontId="1" fillId="0" borderId="0" xfId="1" applyNumberFormat="1" applyFont="1" applyFill="1" applyBorder="1"/>
    <xf numFmtId="164"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xf numFmtId="0" fontId="4" fillId="0" borderId="4" xfId="0" applyNumberFormat="1" applyFont="1" applyFill="1" applyBorder="1" applyAlignment="1">
      <alignment wrapText="1" readingOrder="1"/>
    </xf>
    <xf numFmtId="0" fontId="3" fillId="0" borderId="6" xfId="0" applyNumberFormat="1" applyFont="1" applyFill="1" applyBorder="1" applyAlignment="1">
      <alignment vertical="top" wrapText="1" readingOrder="1"/>
    </xf>
    <xf numFmtId="0" fontId="18" fillId="6" borderId="1" xfId="0" applyNumberFormat="1" applyFont="1" applyFill="1" applyBorder="1" applyAlignment="1">
      <alignment vertical="top" wrapText="1" readingOrder="1"/>
    </xf>
    <xf numFmtId="0" fontId="1" fillId="6" borderId="0" xfId="0" applyFont="1" applyFill="1" applyBorder="1" applyAlignment="1">
      <alignment wrapText="1" readingOrder="1"/>
    </xf>
    <xf numFmtId="164" fontId="4" fillId="0" borderId="2" xfId="1" applyNumberFormat="1" applyFont="1" applyFill="1" applyBorder="1" applyAlignment="1">
      <alignment vertical="top" wrapText="1" readingOrder="1"/>
    </xf>
    <xf numFmtId="164" fontId="4" fillId="0" borderId="3" xfId="1" applyNumberFormat="1" applyFont="1" applyFill="1" applyBorder="1" applyAlignment="1">
      <alignment vertical="top" wrapText="1" readingOrder="1"/>
    </xf>
    <xf numFmtId="164" fontId="4" fillId="0" borderId="0" xfId="1" applyNumberFormat="1" applyFont="1" applyFill="1" applyBorder="1" applyAlignment="1">
      <alignment vertical="top" wrapText="1" readingOrder="1"/>
    </xf>
    <xf numFmtId="164" fontId="8" fillId="0" borderId="1" xfId="1" applyNumberFormat="1" applyFont="1" applyFill="1" applyBorder="1" applyAlignment="1">
      <alignment wrapText="1" readingOrder="1"/>
    </xf>
    <xf numFmtId="164" fontId="4" fillId="0" borderId="1" xfId="0" applyNumberFormat="1" applyFont="1" applyFill="1" applyBorder="1" applyAlignment="1">
      <alignment vertical="top" wrapText="1" readingOrder="1"/>
    </xf>
    <xf numFmtId="0" fontId="10" fillId="0" borderId="1" xfId="0" applyNumberFormat="1" applyFont="1" applyFill="1" applyBorder="1" applyAlignment="1">
      <alignment vertical="top" wrapText="1" readingOrder="1"/>
    </xf>
    <xf numFmtId="164" fontId="4" fillId="0" borderId="4" xfId="1" applyNumberFormat="1" applyFont="1" applyFill="1" applyBorder="1" applyAlignment="1">
      <alignment vertical="top" wrapText="1" readingOrder="1"/>
    </xf>
    <xf numFmtId="0" fontId="12" fillId="5" borderId="5" xfId="0" applyFont="1" applyFill="1" applyBorder="1" applyAlignment="1">
      <alignment horizontal="center" vertical="center" wrapText="1"/>
    </xf>
    <xf numFmtId="0" fontId="12" fillId="0" borderId="0" xfId="0" applyFont="1" applyAlignment="1">
      <alignment horizontal="left" wrapText="1"/>
    </xf>
    <xf numFmtId="0" fontId="13" fillId="3"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4" fillId="2" borderId="5" xfId="0" applyNumberFormat="1" applyFont="1" applyFill="1" applyBorder="1" applyAlignment="1">
      <alignment horizontal="center" vertical="top" wrapText="1" readingOrder="1"/>
    </xf>
    <xf numFmtId="0" fontId="1" fillId="0" borderId="5" xfId="0" applyNumberFormat="1" applyFont="1" applyFill="1" applyBorder="1" applyAlignment="1">
      <alignment horizontal="center" vertical="top" wrapText="1" readingOrder="1"/>
    </xf>
    <xf numFmtId="0" fontId="4" fillId="2" borderId="1" xfId="0" applyNumberFormat="1" applyFont="1" applyFill="1" applyBorder="1" applyAlignment="1">
      <alignment horizontal="center" vertical="top" wrapText="1" readingOrder="1"/>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4" fillId="2" borderId="6" xfId="0" applyNumberFormat="1" applyFont="1" applyFill="1" applyBorder="1" applyAlignment="1">
      <alignment horizontal="center" vertical="top" wrapText="1" readingOrder="1"/>
    </xf>
    <xf numFmtId="0" fontId="4" fillId="2" borderId="3" xfId="0" applyNumberFormat="1" applyFont="1" applyFill="1" applyBorder="1" applyAlignment="1">
      <alignment horizontal="center" vertical="top" wrapText="1" readingOrder="1"/>
    </xf>
    <xf numFmtId="0" fontId="1" fillId="0" borderId="5" xfId="0" applyNumberFormat="1" applyFont="1" applyFill="1" applyBorder="1" applyAlignment="1">
      <alignment horizontal="center"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Ethanol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Fuels!$C$52:$AF$52</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Fuels!$C$53:$AF$53</c:f>
              <c:numCache>
                <c:formatCode>General</c:formatCode>
                <c:ptCount val="30"/>
                <c:pt idx="0">
                  <c:v>88.48</c:v>
                </c:pt>
                <c:pt idx="1">
                  <c:v>87.8</c:v>
                </c:pt>
                <c:pt idx="2">
                  <c:v>87</c:v>
                </c:pt>
                <c:pt idx="3">
                  <c:v>86.6</c:v>
                </c:pt>
                <c:pt idx="4">
                  <c:v>86.8</c:v>
                </c:pt>
                <c:pt idx="5">
                  <c:v>86.78</c:v>
                </c:pt>
                <c:pt idx="6">
                  <c:v>83.48</c:v>
                </c:pt>
                <c:pt idx="7">
                  <c:v>84.27</c:v>
                </c:pt>
                <c:pt idx="8">
                  <c:v>83.6</c:v>
                </c:pt>
                <c:pt idx="9">
                  <c:v>83.81</c:v>
                </c:pt>
                <c:pt idx="10">
                  <c:v>80.239999999999995</c:v>
                </c:pt>
                <c:pt idx="11">
                  <c:v>81.84</c:v>
                </c:pt>
                <c:pt idx="12">
                  <c:v>82.83</c:v>
                </c:pt>
                <c:pt idx="13">
                  <c:v>80.400000000000006</c:v>
                </c:pt>
                <c:pt idx="14">
                  <c:v>82.03</c:v>
                </c:pt>
                <c:pt idx="15">
                  <c:v>82.38</c:v>
                </c:pt>
                <c:pt idx="16">
                  <c:v>82.86</c:v>
                </c:pt>
                <c:pt idx="17">
                  <c:v>82.75</c:v>
                </c:pt>
                <c:pt idx="18">
                  <c:v>81.8</c:v>
                </c:pt>
                <c:pt idx="19">
                  <c:v>78.87</c:v>
                </c:pt>
                <c:pt idx="20">
                  <c:v>72.87</c:v>
                </c:pt>
                <c:pt idx="21">
                  <c:v>70.83</c:v>
                </c:pt>
                <c:pt idx="22">
                  <c:v>69.98</c:v>
                </c:pt>
                <c:pt idx="23">
                  <c:v>70.34</c:v>
                </c:pt>
                <c:pt idx="24">
                  <c:v>71.489999999999995</c:v>
                </c:pt>
                <c:pt idx="25">
                  <c:v>70.290000000000006</c:v>
                </c:pt>
                <c:pt idx="26">
                  <c:v>69.510000000000005</c:v>
                </c:pt>
                <c:pt idx="27">
                  <c:v>68.98</c:v>
                </c:pt>
                <c:pt idx="28">
                  <c:v>70.11</c:v>
                </c:pt>
                <c:pt idx="29">
                  <c:v>70</c:v>
                </c:pt>
              </c:numCache>
            </c:numRef>
          </c:val>
          <c:smooth val="0"/>
          <c:extLst>
            <c:ext xmlns:c16="http://schemas.microsoft.com/office/drawing/2014/chart" uri="{C3380CC4-5D6E-409C-BE32-E72D297353CC}">
              <c16:uniqueId val="{00000000-CE04-4439-899E-4FB288C4B474}"/>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Fuels!$C$56:$AF$56</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Fuels!$C$57:$AF$57</c:f>
              <c:numCache>
                <c:formatCode>General</c:formatCode>
                <c:ptCount val="30"/>
                <c:pt idx="0">
                  <c:v>44.57</c:v>
                </c:pt>
                <c:pt idx="1">
                  <c:v>30.14</c:v>
                </c:pt>
                <c:pt idx="2">
                  <c:v>44.16</c:v>
                </c:pt>
                <c:pt idx="3">
                  <c:v>45.45</c:v>
                </c:pt>
                <c:pt idx="4">
                  <c:v>39.68</c:v>
                </c:pt>
                <c:pt idx="5">
                  <c:v>43.15</c:v>
                </c:pt>
                <c:pt idx="6">
                  <c:v>30.58</c:v>
                </c:pt>
                <c:pt idx="7">
                  <c:v>23.16</c:v>
                </c:pt>
                <c:pt idx="8">
                  <c:v>29.14</c:v>
                </c:pt>
                <c:pt idx="9">
                  <c:v>27.78</c:v>
                </c:pt>
                <c:pt idx="10">
                  <c:v>26.97</c:v>
                </c:pt>
                <c:pt idx="11">
                  <c:v>21.59</c:v>
                </c:pt>
                <c:pt idx="12">
                  <c:v>18.52</c:v>
                </c:pt>
                <c:pt idx="13">
                  <c:v>19.91</c:v>
                </c:pt>
                <c:pt idx="14">
                  <c:v>15.16</c:v>
                </c:pt>
                <c:pt idx="15">
                  <c:v>19.04</c:v>
                </c:pt>
                <c:pt idx="16">
                  <c:v>24.88</c:v>
                </c:pt>
                <c:pt idx="17">
                  <c:v>21.9</c:v>
                </c:pt>
                <c:pt idx="18">
                  <c:v>33.51</c:v>
                </c:pt>
                <c:pt idx="19">
                  <c:v>20.7</c:v>
                </c:pt>
                <c:pt idx="20">
                  <c:v>17.25</c:v>
                </c:pt>
                <c:pt idx="21">
                  <c:v>13.83</c:v>
                </c:pt>
                <c:pt idx="22">
                  <c:v>17.53</c:v>
                </c:pt>
                <c:pt idx="23">
                  <c:v>18.309999999999999</c:v>
                </c:pt>
                <c:pt idx="24">
                  <c:v>34.76</c:v>
                </c:pt>
                <c:pt idx="25">
                  <c:v>30.84</c:v>
                </c:pt>
                <c:pt idx="26">
                  <c:v>36.82</c:v>
                </c:pt>
                <c:pt idx="27">
                  <c:v>34.15</c:v>
                </c:pt>
                <c:pt idx="28">
                  <c:v>33.97</c:v>
                </c:pt>
                <c:pt idx="29">
                  <c:v>29.94</c:v>
                </c:pt>
              </c:numCache>
            </c:numRef>
          </c:val>
          <c:smooth val="0"/>
          <c:extLst>
            <c:ext xmlns:c16="http://schemas.microsoft.com/office/drawing/2014/chart" uri="{C3380CC4-5D6E-409C-BE32-E72D297353CC}">
              <c16:uniqueId val="{00000000-D57D-49FC-B21C-9BE83E08FAFB}"/>
            </c:ext>
          </c:extLst>
        </c:ser>
        <c:dLbls>
          <c:showLegendKey val="0"/>
          <c:showVal val="0"/>
          <c:showCatName val="0"/>
          <c:showSerName val="0"/>
          <c:showPercent val="0"/>
          <c:showBubbleSize val="0"/>
        </c:dLbls>
        <c:smooth val="0"/>
        <c:axId val="80585472"/>
        <c:axId val="80587008"/>
      </c:lineChart>
      <c:catAx>
        <c:axId val="8058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87008"/>
        <c:crosses val="autoZero"/>
        <c:auto val="1"/>
        <c:lblAlgn val="ctr"/>
        <c:lblOffset val="100"/>
        <c:noMultiLvlLbl val="0"/>
      </c:catAx>
      <c:valAx>
        <c:axId val="80587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8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Renewable 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Fuels!$C$60:$AF$60</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Fuels!$C$61:$AF$61</c:f>
              <c:numCache>
                <c:formatCode>General</c:formatCode>
                <c:ptCount val="30"/>
                <c:pt idx="0">
                  <c:v>19.649999999999999</c:v>
                </c:pt>
                <c:pt idx="1">
                  <c:v>19.649999999999999</c:v>
                </c:pt>
                <c:pt idx="2">
                  <c:v>19.649999999999999</c:v>
                </c:pt>
                <c:pt idx="3">
                  <c:v>19.649999999999999</c:v>
                </c:pt>
                <c:pt idx="4">
                  <c:v>19.649999999999999</c:v>
                </c:pt>
                <c:pt idx="5">
                  <c:v>19.649999999999999</c:v>
                </c:pt>
                <c:pt idx="6">
                  <c:v>19.649999999999999</c:v>
                </c:pt>
                <c:pt idx="7">
                  <c:v>32.11</c:v>
                </c:pt>
                <c:pt idx="8">
                  <c:v>34.65</c:v>
                </c:pt>
                <c:pt idx="9">
                  <c:v>37.1</c:v>
                </c:pt>
                <c:pt idx="10">
                  <c:v>41.86</c:v>
                </c:pt>
                <c:pt idx="11">
                  <c:v>52.18</c:v>
                </c:pt>
                <c:pt idx="12">
                  <c:v>38.159999999999997</c:v>
                </c:pt>
                <c:pt idx="13">
                  <c:v>34.32</c:v>
                </c:pt>
                <c:pt idx="14">
                  <c:v>40.53</c:v>
                </c:pt>
                <c:pt idx="15">
                  <c:v>36.840000000000003</c:v>
                </c:pt>
                <c:pt idx="16">
                  <c:v>37.26</c:v>
                </c:pt>
                <c:pt idx="17">
                  <c:v>50.63</c:v>
                </c:pt>
                <c:pt idx="18">
                  <c:v>51.06</c:v>
                </c:pt>
                <c:pt idx="19">
                  <c:v>46.56</c:v>
                </c:pt>
                <c:pt idx="20">
                  <c:v>52.89</c:v>
                </c:pt>
                <c:pt idx="21">
                  <c:v>31.78</c:v>
                </c:pt>
                <c:pt idx="22">
                  <c:v>30.2</c:v>
                </c:pt>
                <c:pt idx="23">
                  <c:v>30.71</c:v>
                </c:pt>
                <c:pt idx="24">
                  <c:v>30.11</c:v>
                </c:pt>
                <c:pt idx="25">
                  <c:v>30.23</c:v>
                </c:pt>
                <c:pt idx="26">
                  <c:v>30.39</c:v>
                </c:pt>
                <c:pt idx="27">
                  <c:v>30.9</c:v>
                </c:pt>
                <c:pt idx="28">
                  <c:v>30.9</c:v>
                </c:pt>
                <c:pt idx="29">
                  <c:v>31.58</c:v>
                </c:pt>
              </c:numCache>
            </c:numRef>
          </c:val>
          <c:smooth val="0"/>
          <c:extLst>
            <c:ext xmlns:c16="http://schemas.microsoft.com/office/drawing/2014/chart" uri="{C3380CC4-5D6E-409C-BE32-E72D297353CC}">
              <c16:uniqueId val="{00000000-027B-4D25-B413-C5A147B83307}"/>
            </c:ext>
          </c:extLst>
        </c:ser>
        <c:dLbls>
          <c:showLegendKey val="0"/>
          <c:showVal val="0"/>
          <c:showCatName val="0"/>
          <c:showSerName val="0"/>
          <c:showPercent val="0"/>
          <c:showBubbleSize val="0"/>
        </c:dLbls>
        <c:smooth val="0"/>
        <c:axId val="80414976"/>
        <c:axId val="80424960"/>
      </c:lineChart>
      <c:catAx>
        <c:axId val="8041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24960"/>
        <c:crosses val="autoZero"/>
        <c:auto val="1"/>
        <c:lblAlgn val="ctr"/>
        <c:lblOffset val="100"/>
        <c:noMultiLvlLbl val="0"/>
      </c:catAx>
      <c:valAx>
        <c:axId val="80424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14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Bio-CNG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Fuels!$A$63</c:f>
              <c:strCache>
                <c:ptCount val="1"/>
                <c:pt idx="0">
                  <c:v>Bio-CNG CI Avg</c:v>
                </c:pt>
              </c:strCache>
            </c:strRef>
          </c:tx>
          <c:spPr>
            <a:ln w="28575" cap="rnd">
              <a:solidFill>
                <a:schemeClr val="accent1"/>
              </a:solidFill>
              <a:round/>
            </a:ln>
            <a:effectLst/>
          </c:spPr>
          <c:marker>
            <c:symbol val="none"/>
          </c:marker>
          <c:cat>
            <c:strRef>
              <c:f>Fuels!$C$64:$AF$64</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Fuels!$C$65:$AF$65</c:f>
              <c:numCache>
                <c:formatCode>General</c:formatCode>
                <c:ptCount val="30"/>
                <c:pt idx="0">
                  <c:v>0</c:v>
                </c:pt>
                <c:pt idx="1">
                  <c:v>0</c:v>
                </c:pt>
                <c:pt idx="2">
                  <c:v>0</c:v>
                </c:pt>
                <c:pt idx="3">
                  <c:v>0</c:v>
                </c:pt>
                <c:pt idx="4">
                  <c:v>0</c:v>
                </c:pt>
                <c:pt idx="5">
                  <c:v>0</c:v>
                </c:pt>
                <c:pt idx="6">
                  <c:v>0</c:v>
                </c:pt>
                <c:pt idx="7">
                  <c:v>0</c:v>
                </c:pt>
                <c:pt idx="8">
                  <c:v>0</c:v>
                </c:pt>
                <c:pt idx="9">
                  <c:v>32.15</c:v>
                </c:pt>
                <c:pt idx="10">
                  <c:v>14.82</c:v>
                </c:pt>
                <c:pt idx="11">
                  <c:v>15.85</c:v>
                </c:pt>
                <c:pt idx="12">
                  <c:v>15.99</c:v>
                </c:pt>
                <c:pt idx="13">
                  <c:v>16.579999999999998</c:v>
                </c:pt>
                <c:pt idx="14">
                  <c:v>22.07</c:v>
                </c:pt>
                <c:pt idx="15">
                  <c:v>24.73</c:v>
                </c:pt>
                <c:pt idx="16">
                  <c:v>25.91</c:v>
                </c:pt>
                <c:pt idx="17">
                  <c:v>21.34</c:v>
                </c:pt>
                <c:pt idx="18">
                  <c:v>19.63</c:v>
                </c:pt>
                <c:pt idx="19">
                  <c:v>22.25</c:v>
                </c:pt>
                <c:pt idx="20">
                  <c:v>23.76</c:v>
                </c:pt>
                <c:pt idx="21">
                  <c:v>25.86</c:v>
                </c:pt>
                <c:pt idx="22">
                  <c:v>39.950000000000003</c:v>
                </c:pt>
                <c:pt idx="23">
                  <c:v>41.22</c:v>
                </c:pt>
                <c:pt idx="24">
                  <c:v>44.65</c:v>
                </c:pt>
                <c:pt idx="25">
                  <c:v>40.26</c:v>
                </c:pt>
                <c:pt idx="26">
                  <c:v>38.22</c:v>
                </c:pt>
                <c:pt idx="27">
                  <c:v>37.46</c:v>
                </c:pt>
                <c:pt idx="28">
                  <c:v>38.880000000000003</c:v>
                </c:pt>
                <c:pt idx="29">
                  <c:v>43.01</c:v>
                </c:pt>
              </c:numCache>
            </c:numRef>
          </c:val>
          <c:smooth val="0"/>
          <c:extLst>
            <c:ext xmlns:c16="http://schemas.microsoft.com/office/drawing/2014/chart" uri="{C3380CC4-5D6E-409C-BE32-E72D297353CC}">
              <c16:uniqueId val="{00000000-7669-48B8-A10E-41D92E425D57}"/>
            </c:ext>
          </c:extLst>
        </c:ser>
        <c:dLbls>
          <c:showLegendKey val="0"/>
          <c:showVal val="0"/>
          <c:showCatName val="0"/>
          <c:showSerName val="0"/>
          <c:showPercent val="0"/>
          <c:showBubbleSize val="0"/>
        </c:dLbls>
        <c:smooth val="0"/>
        <c:axId val="80461824"/>
        <c:axId val="80463360"/>
      </c:lineChart>
      <c:catAx>
        <c:axId val="80461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63360"/>
        <c:crosses val="autoZero"/>
        <c:auto val="1"/>
        <c:lblAlgn val="ctr"/>
        <c:lblOffset val="100"/>
        <c:noMultiLvlLbl val="0"/>
      </c:catAx>
      <c:valAx>
        <c:axId val="80463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61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Bio-LNG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Fuels!$C$68:$AF$68</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Fuels!$C$69:$AF$69</c:f>
              <c:numCache>
                <c:formatCode>General</c:formatCode>
                <c:ptCount val="30"/>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32.380000000000003</c:v>
                </c:pt>
                <c:pt idx="17">
                  <c:v>25.96</c:v>
                </c:pt>
                <c:pt idx="18">
                  <c:v>24.25</c:v>
                </c:pt>
                <c:pt idx="19">
                  <c:v>26.86</c:v>
                </c:pt>
                <c:pt idx="20">
                  <c:v>26.14</c:v>
                </c:pt>
                <c:pt idx="21">
                  <c:v>27.34</c:v>
                </c:pt>
                <c:pt idx="22">
                  <c:v>41.83</c:v>
                </c:pt>
                <c:pt idx="23">
                  <c:v>43.25</c:v>
                </c:pt>
                <c:pt idx="24">
                  <c:v>49.59</c:v>
                </c:pt>
                <c:pt idx="25">
                  <c:v>47.97</c:v>
                </c:pt>
                <c:pt idx="26">
                  <c:v>51.38</c:v>
                </c:pt>
                <c:pt idx="27">
                  <c:v>49.57</c:v>
                </c:pt>
                <c:pt idx="28">
                  <c:v>52.59</c:v>
                </c:pt>
                <c:pt idx="29">
                  <c:v>51.78</c:v>
                </c:pt>
              </c:numCache>
            </c:numRef>
          </c:val>
          <c:smooth val="0"/>
          <c:extLst>
            <c:ext xmlns:c16="http://schemas.microsoft.com/office/drawing/2014/chart" uri="{C3380CC4-5D6E-409C-BE32-E72D297353CC}">
              <c16:uniqueId val="{00000000-AD30-4A5A-94EB-16272D434C03}"/>
            </c:ext>
          </c:extLst>
        </c:ser>
        <c:dLbls>
          <c:showLegendKey val="0"/>
          <c:showVal val="0"/>
          <c:showCatName val="0"/>
          <c:showSerName val="0"/>
          <c:showPercent val="0"/>
          <c:showBubbleSize val="0"/>
        </c:dLbls>
        <c:smooth val="0"/>
        <c:axId val="80872960"/>
        <c:axId val="80874496"/>
      </c:lineChart>
      <c:catAx>
        <c:axId val="8087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874496"/>
        <c:crosses val="autoZero"/>
        <c:auto val="1"/>
        <c:lblAlgn val="ctr"/>
        <c:lblOffset val="100"/>
        <c:noMultiLvlLbl val="0"/>
      </c:catAx>
      <c:valAx>
        <c:axId val="80874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872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Q2 2018</a:t>
            </a:r>
            <a:endParaRPr lang="en-US" sz="1200">
              <a:effectLst/>
            </a:endParaRPr>
          </a:p>
        </c:rich>
      </c:tx>
      <c:overlay val="0"/>
    </c:title>
    <c:autoTitleDeleted val="0"/>
    <c:plotArea>
      <c:layout>
        <c:manualLayout>
          <c:layoutTarget val="inner"/>
          <c:xMode val="edge"/>
          <c:yMode val="edge"/>
          <c:x val="6.7170095081760778E-2"/>
          <c:y val="0.17518624001787012"/>
          <c:w val="0.66944782458068375"/>
          <c:h val="0.6834243591891439"/>
        </c:manualLayout>
      </c:layout>
      <c:areaChart>
        <c:grouping val="percentStacked"/>
        <c:varyColors val="0"/>
        <c:ser>
          <c:idx val="8"/>
          <c:order val="0"/>
          <c:tx>
            <c:strRef>
              <c:f>'Graph Data'!$A$27</c:f>
              <c:strCache>
                <c:ptCount val="1"/>
                <c:pt idx="0">
                  <c:v>Other (Hydrogen, etc.)</c:v>
                </c:pt>
              </c:strCache>
            </c:strRef>
          </c:tx>
          <c:spPr>
            <a:solidFill>
              <a:sysClr val="windowText" lastClr="000000"/>
            </a:solidFill>
          </c:spPr>
          <c:cat>
            <c:strRef>
              <c:f>'Graph Data'!$C$3:$AC$3</c:f>
              <c:strCache>
                <c:ptCount val="27"/>
                <c:pt idx="0">
                  <c:v>Q1 - Q4 2011</c:v>
                </c:pt>
                <c:pt idx="1">
                  <c:v>Q2 2011 - Q1 2012</c:v>
                </c:pt>
                <c:pt idx="2">
                  <c:v>Q3 2011 - Q2 2012</c:v>
                </c:pt>
                <c:pt idx="3">
                  <c:v>Q4 2011 - Q3 2012</c:v>
                </c:pt>
                <c:pt idx="4">
                  <c:v>Q1 - Q4 2012</c:v>
                </c:pt>
                <c:pt idx="5">
                  <c:v>Q2 2012 - Q1 2013</c:v>
                </c:pt>
                <c:pt idx="6">
                  <c:v>Q3 2012 - Q2 2013</c:v>
                </c:pt>
                <c:pt idx="7">
                  <c:v>Q4 2012 - Q3 2013</c:v>
                </c:pt>
                <c:pt idx="8">
                  <c:v>Q1 - Q4 2013</c:v>
                </c:pt>
                <c:pt idx="9">
                  <c:v>Q2 2013 - Q1 2014</c:v>
                </c:pt>
                <c:pt idx="10">
                  <c:v>Q3 2013 - Q2 2014</c:v>
                </c:pt>
                <c:pt idx="11">
                  <c:v>Q4 2013 - Q3 2014</c:v>
                </c:pt>
                <c:pt idx="12">
                  <c:v>Q1 - Q4 2014</c:v>
                </c:pt>
                <c:pt idx="13">
                  <c:v>Q2 2014 - Q1 2015</c:v>
                </c:pt>
                <c:pt idx="14">
                  <c:v>Q3 2014 -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pt idx="25">
                  <c:v>Q2 2017 - Q1 2018</c:v>
                </c:pt>
                <c:pt idx="26">
                  <c:v>Q3 2017 - Q2 2018</c:v>
                </c:pt>
              </c:strCache>
            </c:strRef>
          </c:cat>
          <c:val>
            <c:numRef>
              <c:f>'Graph Data'!$C$27:$AC$27</c:f>
              <c:numCache>
                <c:formatCode>_(* #,##0_);_(* \(#,##0\);_(* "-"??_);_(@_)</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12.5</c:v>
                </c:pt>
                <c:pt idx="16">
                  <c:v>18.5</c:v>
                </c:pt>
                <c:pt idx="17">
                  <c:v>26.75</c:v>
                </c:pt>
                <c:pt idx="18">
                  <c:v>33.75</c:v>
                </c:pt>
                <c:pt idx="19">
                  <c:v>21.5</c:v>
                </c:pt>
                <c:pt idx="20">
                  <c:v>16</c:v>
                </c:pt>
                <c:pt idx="21">
                  <c:v>148.25</c:v>
                </c:pt>
                <c:pt idx="22">
                  <c:v>346.25</c:v>
                </c:pt>
                <c:pt idx="23">
                  <c:v>588.5</c:v>
                </c:pt>
                <c:pt idx="24">
                  <c:v>859</c:v>
                </c:pt>
                <c:pt idx="25">
                  <c:v>1070.5</c:v>
                </c:pt>
                <c:pt idx="26">
                  <c:v>1281.5</c:v>
                </c:pt>
              </c:numCache>
            </c:numRef>
          </c:val>
          <c:extLst>
            <c:ext xmlns:c16="http://schemas.microsoft.com/office/drawing/2014/chart" uri="{C3380CC4-5D6E-409C-BE32-E72D297353CC}">
              <c16:uniqueId val="{00000006-E850-4098-AE6A-8285CC74F944}"/>
            </c:ext>
          </c:extLst>
        </c:ser>
        <c:ser>
          <c:idx val="4"/>
          <c:order val="1"/>
          <c:tx>
            <c:strRef>
              <c:f>'Graph Data'!$A$23</c:f>
              <c:strCache>
                <c:ptCount val="1"/>
                <c:pt idx="0">
                  <c:v>Fossil Natural Gas</c:v>
                </c:pt>
              </c:strCache>
            </c:strRef>
          </c:tx>
          <c:cat>
            <c:strRef>
              <c:f>'Graph Data'!$C$3:$AC$3</c:f>
              <c:strCache>
                <c:ptCount val="27"/>
                <c:pt idx="0">
                  <c:v>Q1 - Q4 2011</c:v>
                </c:pt>
                <c:pt idx="1">
                  <c:v>Q2 2011 - Q1 2012</c:v>
                </c:pt>
                <c:pt idx="2">
                  <c:v>Q3 2011 - Q2 2012</c:v>
                </c:pt>
                <c:pt idx="3">
                  <c:v>Q4 2011 - Q3 2012</c:v>
                </c:pt>
                <c:pt idx="4">
                  <c:v>Q1 - Q4 2012</c:v>
                </c:pt>
                <c:pt idx="5">
                  <c:v>Q2 2012 - Q1 2013</c:v>
                </c:pt>
                <c:pt idx="6">
                  <c:v>Q3 2012 - Q2 2013</c:v>
                </c:pt>
                <c:pt idx="7">
                  <c:v>Q4 2012 - Q3 2013</c:v>
                </c:pt>
                <c:pt idx="8">
                  <c:v>Q1 - Q4 2013</c:v>
                </c:pt>
                <c:pt idx="9">
                  <c:v>Q2 2013 - Q1 2014</c:v>
                </c:pt>
                <c:pt idx="10">
                  <c:v>Q3 2013 - Q2 2014</c:v>
                </c:pt>
                <c:pt idx="11">
                  <c:v>Q4 2013 - Q3 2014</c:v>
                </c:pt>
                <c:pt idx="12">
                  <c:v>Q1 - Q4 2014</c:v>
                </c:pt>
                <c:pt idx="13">
                  <c:v>Q2 2014 - Q1 2015</c:v>
                </c:pt>
                <c:pt idx="14">
                  <c:v>Q3 2014 -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pt idx="25">
                  <c:v>Q2 2017 - Q1 2018</c:v>
                </c:pt>
                <c:pt idx="26">
                  <c:v>Q3 2017 - Q2 2018</c:v>
                </c:pt>
              </c:strCache>
            </c:strRef>
          </c:cat>
          <c:val>
            <c:numRef>
              <c:f>'Graph Data'!$C$23:$AC$23</c:f>
              <c:numCache>
                <c:formatCode>_(* #,##0_);_(* \(#,##0\);_(* "-"??_);_(@_)</c:formatCode>
                <c:ptCount val="27"/>
                <c:pt idx="0">
                  <c:v>41097.5</c:v>
                </c:pt>
                <c:pt idx="1">
                  <c:v>41170.5</c:v>
                </c:pt>
                <c:pt idx="2">
                  <c:v>41417.75</c:v>
                </c:pt>
                <c:pt idx="3">
                  <c:v>43542.5</c:v>
                </c:pt>
                <c:pt idx="4">
                  <c:v>45792.5</c:v>
                </c:pt>
                <c:pt idx="5">
                  <c:v>50547.5</c:v>
                </c:pt>
                <c:pt idx="6">
                  <c:v>54271</c:v>
                </c:pt>
                <c:pt idx="7">
                  <c:v>54494</c:v>
                </c:pt>
                <c:pt idx="8">
                  <c:v>55487</c:v>
                </c:pt>
                <c:pt idx="9">
                  <c:v>55101.5</c:v>
                </c:pt>
                <c:pt idx="10">
                  <c:v>58197.25</c:v>
                </c:pt>
                <c:pt idx="11">
                  <c:v>60710.25</c:v>
                </c:pt>
                <c:pt idx="12">
                  <c:v>61841.25</c:v>
                </c:pt>
                <c:pt idx="13">
                  <c:v>61021</c:v>
                </c:pt>
                <c:pt idx="14">
                  <c:v>54408.25</c:v>
                </c:pt>
                <c:pt idx="15">
                  <c:v>49846.25</c:v>
                </c:pt>
                <c:pt idx="16">
                  <c:v>45377.25</c:v>
                </c:pt>
                <c:pt idx="17">
                  <c:v>41742.25</c:v>
                </c:pt>
                <c:pt idx="18">
                  <c:v>41127</c:v>
                </c:pt>
                <c:pt idx="19">
                  <c:v>40465</c:v>
                </c:pt>
                <c:pt idx="20">
                  <c:v>39794</c:v>
                </c:pt>
                <c:pt idx="21">
                  <c:v>33787</c:v>
                </c:pt>
                <c:pt idx="22">
                  <c:v>26959.25</c:v>
                </c:pt>
                <c:pt idx="23">
                  <c:v>20513.25</c:v>
                </c:pt>
                <c:pt idx="24">
                  <c:v>14674</c:v>
                </c:pt>
                <c:pt idx="25">
                  <c:v>14612.25</c:v>
                </c:pt>
                <c:pt idx="26">
                  <c:v>15253</c:v>
                </c:pt>
              </c:numCache>
            </c:numRef>
          </c:val>
          <c:extLst>
            <c:ext xmlns:c16="http://schemas.microsoft.com/office/drawing/2014/chart" uri="{C3380CC4-5D6E-409C-BE32-E72D297353CC}">
              <c16:uniqueId val="{00000002-E850-4098-AE6A-8285CC74F944}"/>
            </c:ext>
          </c:extLst>
        </c:ser>
        <c:ser>
          <c:idx val="5"/>
          <c:order val="2"/>
          <c:tx>
            <c:strRef>
              <c:f>'Graph Data'!$A$24</c:f>
              <c:strCache>
                <c:ptCount val="1"/>
                <c:pt idx="0">
                  <c:v>Biomethane</c:v>
                </c:pt>
              </c:strCache>
            </c:strRef>
          </c:tx>
          <c:cat>
            <c:strRef>
              <c:f>'Graph Data'!$C$3:$AC$3</c:f>
              <c:strCache>
                <c:ptCount val="27"/>
                <c:pt idx="0">
                  <c:v>Q1 - Q4 2011</c:v>
                </c:pt>
                <c:pt idx="1">
                  <c:v>Q2 2011 - Q1 2012</c:v>
                </c:pt>
                <c:pt idx="2">
                  <c:v>Q3 2011 - Q2 2012</c:v>
                </c:pt>
                <c:pt idx="3">
                  <c:v>Q4 2011 - Q3 2012</c:v>
                </c:pt>
                <c:pt idx="4">
                  <c:v>Q1 - Q4 2012</c:v>
                </c:pt>
                <c:pt idx="5">
                  <c:v>Q2 2012 - Q1 2013</c:v>
                </c:pt>
                <c:pt idx="6">
                  <c:v>Q3 2012 - Q2 2013</c:v>
                </c:pt>
                <c:pt idx="7">
                  <c:v>Q4 2012 - Q3 2013</c:v>
                </c:pt>
                <c:pt idx="8">
                  <c:v>Q1 - Q4 2013</c:v>
                </c:pt>
                <c:pt idx="9">
                  <c:v>Q2 2013 - Q1 2014</c:v>
                </c:pt>
                <c:pt idx="10">
                  <c:v>Q3 2013 - Q2 2014</c:v>
                </c:pt>
                <c:pt idx="11">
                  <c:v>Q4 2013 - Q3 2014</c:v>
                </c:pt>
                <c:pt idx="12">
                  <c:v>Q1 - Q4 2014</c:v>
                </c:pt>
                <c:pt idx="13">
                  <c:v>Q2 2014 - Q1 2015</c:v>
                </c:pt>
                <c:pt idx="14">
                  <c:v>Q3 2014 -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pt idx="25">
                  <c:v>Q2 2017 - Q1 2018</c:v>
                </c:pt>
                <c:pt idx="26">
                  <c:v>Q3 2017 - Q2 2018</c:v>
                </c:pt>
              </c:strCache>
            </c:strRef>
          </c:cat>
          <c:val>
            <c:numRef>
              <c:f>'Graph Data'!$C$24:$AC$24</c:f>
              <c:numCache>
                <c:formatCode>_(* #,##0_);_(* \(#,##0\);_(* "-"??_);_(@_)</c:formatCode>
                <c:ptCount val="27"/>
                <c:pt idx="0">
                  <c:v>3678.75</c:v>
                </c:pt>
                <c:pt idx="1">
                  <c:v>4217.5</c:v>
                </c:pt>
                <c:pt idx="2">
                  <c:v>4505.5</c:v>
                </c:pt>
                <c:pt idx="3">
                  <c:v>4159.75</c:v>
                </c:pt>
                <c:pt idx="4">
                  <c:v>3711.25</c:v>
                </c:pt>
                <c:pt idx="5">
                  <c:v>3679.5</c:v>
                </c:pt>
                <c:pt idx="6">
                  <c:v>3919.25</c:v>
                </c:pt>
                <c:pt idx="7">
                  <c:v>15303.75</c:v>
                </c:pt>
                <c:pt idx="8">
                  <c:v>24517.25</c:v>
                </c:pt>
                <c:pt idx="9">
                  <c:v>33883.25</c:v>
                </c:pt>
                <c:pt idx="10">
                  <c:v>42046.25</c:v>
                </c:pt>
                <c:pt idx="11">
                  <c:v>47887.5</c:v>
                </c:pt>
                <c:pt idx="12">
                  <c:v>59811.5</c:v>
                </c:pt>
                <c:pt idx="13">
                  <c:v>74716.5</c:v>
                </c:pt>
                <c:pt idx="14">
                  <c:v>102903.75</c:v>
                </c:pt>
                <c:pt idx="15">
                  <c:v>127871.25</c:v>
                </c:pt>
                <c:pt idx="16">
                  <c:v>150052.5</c:v>
                </c:pt>
                <c:pt idx="17">
                  <c:v>172380.25</c:v>
                </c:pt>
                <c:pt idx="18">
                  <c:v>183953.5</c:v>
                </c:pt>
                <c:pt idx="19">
                  <c:v>179614.5</c:v>
                </c:pt>
                <c:pt idx="20">
                  <c:v>173348.5</c:v>
                </c:pt>
                <c:pt idx="21">
                  <c:v>159849.5</c:v>
                </c:pt>
                <c:pt idx="22">
                  <c:v>153979</c:v>
                </c:pt>
                <c:pt idx="23">
                  <c:v>161521</c:v>
                </c:pt>
                <c:pt idx="24">
                  <c:v>170199</c:v>
                </c:pt>
                <c:pt idx="25">
                  <c:v>180879</c:v>
                </c:pt>
                <c:pt idx="26">
                  <c:v>179767.25</c:v>
                </c:pt>
              </c:numCache>
            </c:numRef>
          </c:val>
          <c:extLst>
            <c:ext xmlns:c16="http://schemas.microsoft.com/office/drawing/2014/chart" uri="{C3380CC4-5D6E-409C-BE32-E72D297353CC}">
              <c16:uniqueId val="{00000003-E850-4098-AE6A-8285CC74F944}"/>
            </c:ext>
          </c:extLst>
        </c:ser>
        <c:ser>
          <c:idx val="6"/>
          <c:order val="3"/>
          <c:tx>
            <c:strRef>
              <c:f>'Graph Data'!$A$25</c:f>
              <c:strCache>
                <c:ptCount val="1"/>
                <c:pt idx="0">
                  <c:v>Biodiesel</c:v>
                </c:pt>
              </c:strCache>
            </c:strRef>
          </c:tx>
          <c:cat>
            <c:strRef>
              <c:f>'Graph Data'!$C$3:$AC$3</c:f>
              <c:strCache>
                <c:ptCount val="27"/>
                <c:pt idx="0">
                  <c:v>Q1 - Q4 2011</c:v>
                </c:pt>
                <c:pt idx="1">
                  <c:v>Q2 2011 - Q1 2012</c:v>
                </c:pt>
                <c:pt idx="2">
                  <c:v>Q3 2011 - Q2 2012</c:v>
                </c:pt>
                <c:pt idx="3">
                  <c:v>Q4 2011 - Q3 2012</c:v>
                </c:pt>
                <c:pt idx="4">
                  <c:v>Q1 - Q4 2012</c:v>
                </c:pt>
                <c:pt idx="5">
                  <c:v>Q2 2012 - Q1 2013</c:v>
                </c:pt>
                <c:pt idx="6">
                  <c:v>Q3 2012 - Q2 2013</c:v>
                </c:pt>
                <c:pt idx="7">
                  <c:v>Q4 2012 - Q3 2013</c:v>
                </c:pt>
                <c:pt idx="8">
                  <c:v>Q1 - Q4 2013</c:v>
                </c:pt>
                <c:pt idx="9">
                  <c:v>Q2 2013 - Q1 2014</c:v>
                </c:pt>
                <c:pt idx="10">
                  <c:v>Q3 2013 - Q2 2014</c:v>
                </c:pt>
                <c:pt idx="11">
                  <c:v>Q4 2013 - Q3 2014</c:v>
                </c:pt>
                <c:pt idx="12">
                  <c:v>Q1 - Q4 2014</c:v>
                </c:pt>
                <c:pt idx="13">
                  <c:v>Q2 2014 - Q1 2015</c:v>
                </c:pt>
                <c:pt idx="14">
                  <c:v>Q3 2014 -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pt idx="25">
                  <c:v>Q2 2017 - Q1 2018</c:v>
                </c:pt>
                <c:pt idx="26">
                  <c:v>Q3 2017 - Q2 2018</c:v>
                </c:pt>
              </c:strCache>
            </c:strRef>
          </c:cat>
          <c:val>
            <c:numRef>
              <c:f>'Graph Data'!$C$25:$AC$25</c:f>
              <c:numCache>
                <c:formatCode>_(* #,##0_);_(* \(#,##0\);_(* "-"??_);_(@_)</c:formatCode>
                <c:ptCount val="27"/>
                <c:pt idx="0">
                  <c:v>20840.25</c:v>
                </c:pt>
                <c:pt idx="1">
                  <c:v>26379.75</c:v>
                </c:pt>
                <c:pt idx="2">
                  <c:v>31532.5</c:v>
                </c:pt>
                <c:pt idx="3">
                  <c:v>34529</c:v>
                </c:pt>
                <c:pt idx="4">
                  <c:v>37075.5</c:v>
                </c:pt>
                <c:pt idx="5">
                  <c:v>40197.75</c:v>
                </c:pt>
                <c:pt idx="6">
                  <c:v>60249.5</c:v>
                </c:pt>
                <c:pt idx="7">
                  <c:v>82533.25</c:v>
                </c:pt>
                <c:pt idx="8">
                  <c:v>136136.75</c:v>
                </c:pt>
                <c:pt idx="9">
                  <c:v>164111.25</c:v>
                </c:pt>
                <c:pt idx="10">
                  <c:v>172804.25</c:v>
                </c:pt>
                <c:pt idx="11">
                  <c:v>177851.75</c:v>
                </c:pt>
                <c:pt idx="12">
                  <c:v>165836.75</c:v>
                </c:pt>
                <c:pt idx="13">
                  <c:v>170801</c:v>
                </c:pt>
                <c:pt idx="14">
                  <c:v>199124.25</c:v>
                </c:pt>
                <c:pt idx="15">
                  <c:v>249213.5</c:v>
                </c:pt>
                <c:pt idx="16">
                  <c:v>283439.5</c:v>
                </c:pt>
                <c:pt idx="17">
                  <c:v>314102</c:v>
                </c:pt>
                <c:pt idx="18">
                  <c:v>343775.25</c:v>
                </c:pt>
                <c:pt idx="19">
                  <c:v>375404</c:v>
                </c:pt>
                <c:pt idx="20">
                  <c:v>427747.25</c:v>
                </c:pt>
                <c:pt idx="21">
                  <c:v>429067.25</c:v>
                </c:pt>
                <c:pt idx="22">
                  <c:v>411953</c:v>
                </c:pt>
                <c:pt idx="23">
                  <c:v>392049.25</c:v>
                </c:pt>
                <c:pt idx="24">
                  <c:v>343609.25</c:v>
                </c:pt>
                <c:pt idx="25">
                  <c:v>341363</c:v>
                </c:pt>
                <c:pt idx="26">
                  <c:v>349032.75</c:v>
                </c:pt>
              </c:numCache>
            </c:numRef>
          </c:val>
          <c:extLst>
            <c:ext xmlns:c16="http://schemas.microsoft.com/office/drawing/2014/chart" uri="{C3380CC4-5D6E-409C-BE32-E72D297353CC}">
              <c16:uniqueId val="{00000004-E850-4098-AE6A-8285CC74F944}"/>
            </c:ext>
          </c:extLst>
        </c:ser>
        <c:ser>
          <c:idx val="7"/>
          <c:order val="4"/>
          <c:tx>
            <c:strRef>
              <c:f>'Graph Data'!$A$26</c:f>
              <c:strCache>
                <c:ptCount val="1"/>
                <c:pt idx="0">
                  <c:v>Renewable Diesel</c:v>
                </c:pt>
              </c:strCache>
            </c:strRef>
          </c:tx>
          <c:cat>
            <c:strRef>
              <c:f>'Graph Data'!$C$3:$AC$3</c:f>
              <c:strCache>
                <c:ptCount val="27"/>
                <c:pt idx="0">
                  <c:v>Q1 - Q4 2011</c:v>
                </c:pt>
                <c:pt idx="1">
                  <c:v>Q2 2011 - Q1 2012</c:v>
                </c:pt>
                <c:pt idx="2">
                  <c:v>Q3 2011 - Q2 2012</c:v>
                </c:pt>
                <c:pt idx="3">
                  <c:v>Q4 2011 - Q3 2012</c:v>
                </c:pt>
                <c:pt idx="4">
                  <c:v>Q1 - Q4 2012</c:v>
                </c:pt>
                <c:pt idx="5">
                  <c:v>Q2 2012 - Q1 2013</c:v>
                </c:pt>
                <c:pt idx="6">
                  <c:v>Q3 2012 - Q2 2013</c:v>
                </c:pt>
                <c:pt idx="7">
                  <c:v>Q4 2012 - Q3 2013</c:v>
                </c:pt>
                <c:pt idx="8">
                  <c:v>Q1 - Q4 2013</c:v>
                </c:pt>
                <c:pt idx="9">
                  <c:v>Q2 2013 - Q1 2014</c:v>
                </c:pt>
                <c:pt idx="10">
                  <c:v>Q3 2013 - Q2 2014</c:v>
                </c:pt>
                <c:pt idx="11">
                  <c:v>Q4 2013 - Q3 2014</c:v>
                </c:pt>
                <c:pt idx="12">
                  <c:v>Q1 - Q4 2014</c:v>
                </c:pt>
                <c:pt idx="13">
                  <c:v>Q2 2014 - Q1 2015</c:v>
                </c:pt>
                <c:pt idx="14">
                  <c:v>Q3 2014 -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pt idx="25">
                  <c:v>Q2 2017 - Q1 2018</c:v>
                </c:pt>
                <c:pt idx="26">
                  <c:v>Q3 2017 - Q2 2018</c:v>
                </c:pt>
              </c:strCache>
            </c:strRef>
          </c:cat>
          <c:val>
            <c:numRef>
              <c:f>'Graph Data'!$C$26:$AC$26</c:f>
              <c:numCache>
                <c:formatCode>_(* #,##0_);_(* \(#,##0\);_(* "-"??_);_(@_)</c:formatCode>
                <c:ptCount val="27"/>
                <c:pt idx="0">
                  <c:v>4255</c:v>
                </c:pt>
                <c:pt idx="1">
                  <c:v>5162.75</c:v>
                </c:pt>
                <c:pt idx="2">
                  <c:v>6021.75</c:v>
                </c:pt>
                <c:pt idx="3">
                  <c:v>6915.75</c:v>
                </c:pt>
                <c:pt idx="4">
                  <c:v>18164.75</c:v>
                </c:pt>
                <c:pt idx="5">
                  <c:v>32588.75</c:v>
                </c:pt>
                <c:pt idx="6">
                  <c:v>75429</c:v>
                </c:pt>
                <c:pt idx="7">
                  <c:v>143769</c:v>
                </c:pt>
                <c:pt idx="8">
                  <c:v>194327.5</c:v>
                </c:pt>
                <c:pt idx="9">
                  <c:v>226272</c:v>
                </c:pt>
                <c:pt idx="10">
                  <c:v>234481.75</c:v>
                </c:pt>
                <c:pt idx="11">
                  <c:v>229188</c:v>
                </c:pt>
                <c:pt idx="12">
                  <c:v>211046.5</c:v>
                </c:pt>
                <c:pt idx="13">
                  <c:v>214016.25</c:v>
                </c:pt>
                <c:pt idx="14">
                  <c:v>220953</c:v>
                </c:pt>
                <c:pt idx="15">
                  <c:v>230114.25</c:v>
                </c:pt>
                <c:pt idx="16">
                  <c:v>258369.75</c:v>
                </c:pt>
                <c:pt idx="17">
                  <c:v>273983.25</c:v>
                </c:pt>
                <c:pt idx="18">
                  <c:v>381638</c:v>
                </c:pt>
                <c:pt idx="19">
                  <c:v>451819.25</c:v>
                </c:pt>
                <c:pt idx="20">
                  <c:v>540987.5</c:v>
                </c:pt>
                <c:pt idx="21">
                  <c:v>626512.75</c:v>
                </c:pt>
                <c:pt idx="22">
                  <c:v>667435.25</c:v>
                </c:pt>
                <c:pt idx="23">
                  <c:v>733547.25</c:v>
                </c:pt>
                <c:pt idx="24">
                  <c:v>739760.75</c:v>
                </c:pt>
                <c:pt idx="25">
                  <c:v>793286.25</c:v>
                </c:pt>
                <c:pt idx="26">
                  <c:v>802783.5</c:v>
                </c:pt>
              </c:numCache>
            </c:numRef>
          </c:val>
          <c:extLst>
            <c:ext xmlns:c16="http://schemas.microsoft.com/office/drawing/2014/chart" uri="{C3380CC4-5D6E-409C-BE32-E72D297353CC}">
              <c16:uniqueId val="{00000005-E850-4098-AE6A-8285CC74F944}"/>
            </c:ext>
          </c:extLst>
        </c:ser>
        <c:ser>
          <c:idx val="3"/>
          <c:order val="5"/>
          <c:tx>
            <c:strRef>
              <c:f>'Graph Data'!$A$22</c:f>
              <c:strCache>
                <c:ptCount val="1"/>
                <c:pt idx="0">
                  <c:v>Electricity</c:v>
                </c:pt>
              </c:strCache>
            </c:strRef>
          </c:tx>
          <c:cat>
            <c:strRef>
              <c:f>'Graph Data'!$C$3:$AC$3</c:f>
              <c:strCache>
                <c:ptCount val="27"/>
                <c:pt idx="0">
                  <c:v>Q1 - Q4 2011</c:v>
                </c:pt>
                <c:pt idx="1">
                  <c:v>Q2 2011 - Q1 2012</c:v>
                </c:pt>
                <c:pt idx="2">
                  <c:v>Q3 2011 - Q2 2012</c:v>
                </c:pt>
                <c:pt idx="3">
                  <c:v>Q4 2011 - Q3 2012</c:v>
                </c:pt>
                <c:pt idx="4">
                  <c:v>Q1 - Q4 2012</c:v>
                </c:pt>
                <c:pt idx="5">
                  <c:v>Q2 2012 - Q1 2013</c:v>
                </c:pt>
                <c:pt idx="6">
                  <c:v>Q3 2012 - Q2 2013</c:v>
                </c:pt>
                <c:pt idx="7">
                  <c:v>Q4 2012 - Q3 2013</c:v>
                </c:pt>
                <c:pt idx="8">
                  <c:v>Q1 - Q4 2013</c:v>
                </c:pt>
                <c:pt idx="9">
                  <c:v>Q2 2013 - Q1 2014</c:v>
                </c:pt>
                <c:pt idx="10">
                  <c:v>Q3 2013 - Q2 2014</c:v>
                </c:pt>
                <c:pt idx="11">
                  <c:v>Q4 2013 - Q3 2014</c:v>
                </c:pt>
                <c:pt idx="12">
                  <c:v>Q1 - Q4 2014</c:v>
                </c:pt>
                <c:pt idx="13">
                  <c:v>Q2 2014 - Q1 2015</c:v>
                </c:pt>
                <c:pt idx="14">
                  <c:v>Q3 2014 -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pt idx="25">
                  <c:v>Q2 2017 - Q1 2018</c:v>
                </c:pt>
                <c:pt idx="26">
                  <c:v>Q3 2017 - Q2 2018</c:v>
                </c:pt>
              </c:strCache>
            </c:strRef>
          </c:cat>
          <c:val>
            <c:numRef>
              <c:f>'Graph Data'!$C$22:$AC$22</c:f>
              <c:numCache>
                <c:formatCode>_(* #,##0_);_(* \(#,##0\);_(* "-"??_);_(@_)</c:formatCode>
                <c:ptCount val="27"/>
                <c:pt idx="0">
                  <c:v>1935.75</c:v>
                </c:pt>
                <c:pt idx="1">
                  <c:v>2950.75</c:v>
                </c:pt>
                <c:pt idx="2">
                  <c:v>4017.5</c:v>
                </c:pt>
                <c:pt idx="3">
                  <c:v>5227.25</c:v>
                </c:pt>
                <c:pt idx="4">
                  <c:v>6746</c:v>
                </c:pt>
                <c:pt idx="5">
                  <c:v>9379</c:v>
                </c:pt>
                <c:pt idx="6">
                  <c:v>12868</c:v>
                </c:pt>
                <c:pt idx="7">
                  <c:v>17304.25</c:v>
                </c:pt>
                <c:pt idx="8">
                  <c:v>23488.25</c:v>
                </c:pt>
                <c:pt idx="9">
                  <c:v>30163.75</c:v>
                </c:pt>
                <c:pt idx="10">
                  <c:v>38057.75</c:v>
                </c:pt>
                <c:pt idx="11">
                  <c:v>46639.5</c:v>
                </c:pt>
                <c:pt idx="12">
                  <c:v>55332.5</c:v>
                </c:pt>
                <c:pt idx="13">
                  <c:v>63321.25</c:v>
                </c:pt>
                <c:pt idx="14">
                  <c:v>70066.25</c:v>
                </c:pt>
                <c:pt idx="15">
                  <c:v>77983.75</c:v>
                </c:pt>
                <c:pt idx="16">
                  <c:v>84435</c:v>
                </c:pt>
                <c:pt idx="17">
                  <c:v>117624</c:v>
                </c:pt>
                <c:pt idx="18">
                  <c:v>152143.25</c:v>
                </c:pt>
                <c:pt idx="19">
                  <c:v>185794.25</c:v>
                </c:pt>
                <c:pt idx="20">
                  <c:v>226393.5</c:v>
                </c:pt>
                <c:pt idx="21">
                  <c:v>247688.75</c:v>
                </c:pt>
                <c:pt idx="22">
                  <c:v>267404</c:v>
                </c:pt>
                <c:pt idx="23">
                  <c:v>286840.25</c:v>
                </c:pt>
                <c:pt idx="24">
                  <c:v>303525</c:v>
                </c:pt>
                <c:pt idx="25">
                  <c:v>319346.25</c:v>
                </c:pt>
                <c:pt idx="26">
                  <c:v>339260.5</c:v>
                </c:pt>
              </c:numCache>
            </c:numRef>
          </c:val>
          <c:extLst>
            <c:ext xmlns:c16="http://schemas.microsoft.com/office/drawing/2014/chart" uri="{C3380CC4-5D6E-409C-BE32-E72D297353CC}">
              <c16:uniqueId val="{00000001-E850-4098-AE6A-8285CC74F944}"/>
            </c:ext>
          </c:extLst>
        </c:ser>
        <c:ser>
          <c:idx val="9"/>
          <c:order val="6"/>
          <c:tx>
            <c:strRef>
              <c:f>'Graph Data'!$A$21</c:f>
              <c:strCache>
                <c:ptCount val="1"/>
                <c:pt idx="0">
                  <c:v>Ethanol</c:v>
                </c:pt>
              </c:strCache>
            </c:strRef>
          </c:tx>
          <c:spPr>
            <a:solidFill>
              <a:srgbClr val="9BBB59">
                <a:lumMod val="75000"/>
              </a:srgbClr>
            </a:solidFill>
            <a:ln w="25400">
              <a:noFill/>
            </a:ln>
          </c:spPr>
          <c:cat>
            <c:strRef>
              <c:f>'Graph Data'!$C$3:$AC$3</c:f>
              <c:strCache>
                <c:ptCount val="27"/>
                <c:pt idx="0">
                  <c:v>Q1 - Q4 2011</c:v>
                </c:pt>
                <c:pt idx="1">
                  <c:v>Q2 2011 - Q1 2012</c:v>
                </c:pt>
                <c:pt idx="2">
                  <c:v>Q3 2011 - Q2 2012</c:v>
                </c:pt>
                <c:pt idx="3">
                  <c:v>Q4 2011 - Q3 2012</c:v>
                </c:pt>
                <c:pt idx="4">
                  <c:v>Q1 - Q4 2012</c:v>
                </c:pt>
                <c:pt idx="5">
                  <c:v>Q2 2012 - Q1 2013</c:v>
                </c:pt>
                <c:pt idx="6">
                  <c:v>Q3 2012 - Q2 2013</c:v>
                </c:pt>
                <c:pt idx="7">
                  <c:v>Q4 2012 - Q3 2013</c:v>
                </c:pt>
                <c:pt idx="8">
                  <c:v>Q1 - Q4 2013</c:v>
                </c:pt>
                <c:pt idx="9">
                  <c:v>Q2 2013 - Q1 2014</c:v>
                </c:pt>
                <c:pt idx="10">
                  <c:v>Q3 2013 - Q2 2014</c:v>
                </c:pt>
                <c:pt idx="11">
                  <c:v>Q4 2013 - Q3 2014</c:v>
                </c:pt>
                <c:pt idx="12">
                  <c:v>Q1 - Q4 2014</c:v>
                </c:pt>
                <c:pt idx="13">
                  <c:v>Q2 2014 - Q1 2015</c:v>
                </c:pt>
                <c:pt idx="14">
                  <c:v>Q3 2014 - Q2 2015</c:v>
                </c:pt>
                <c:pt idx="15">
                  <c:v>Q4 2014 - Q3 2015</c:v>
                </c:pt>
                <c:pt idx="16">
                  <c:v>Q1 - Q4 2015</c:v>
                </c:pt>
                <c:pt idx="17">
                  <c:v>Q2 2015 - Q1 2016</c:v>
                </c:pt>
                <c:pt idx="18">
                  <c:v>Q3 2015 - Q2 2016</c:v>
                </c:pt>
                <c:pt idx="19">
                  <c:v>Q4 2015 - Q3 2016</c:v>
                </c:pt>
                <c:pt idx="20">
                  <c:v>Q1 - Q4 2016</c:v>
                </c:pt>
                <c:pt idx="21">
                  <c:v>Q2 2016 - Q1 2017</c:v>
                </c:pt>
                <c:pt idx="22">
                  <c:v>Q3 2016 - Q2 2017</c:v>
                </c:pt>
                <c:pt idx="23">
                  <c:v>Q4 2016 - Q3 2017</c:v>
                </c:pt>
                <c:pt idx="24">
                  <c:v>Q1 - Q4 2017</c:v>
                </c:pt>
                <c:pt idx="25">
                  <c:v>Q2 2017 - Q1 2018</c:v>
                </c:pt>
                <c:pt idx="26">
                  <c:v>Q3 2017 - Q2 2018</c:v>
                </c:pt>
              </c:strCache>
            </c:strRef>
          </c:cat>
          <c:val>
            <c:numRef>
              <c:f>'Graph Data'!$C$21:$AC$21</c:f>
              <c:numCache>
                <c:formatCode>_(* #,##0_);_(* \(#,##0\);_(* "-"??_);_(@_)</c:formatCode>
                <c:ptCount val="27"/>
                <c:pt idx="0">
                  <c:v>247389.25</c:v>
                </c:pt>
                <c:pt idx="1">
                  <c:v>260276</c:v>
                </c:pt>
                <c:pt idx="2">
                  <c:v>264182.75</c:v>
                </c:pt>
                <c:pt idx="3">
                  <c:v>284618.5</c:v>
                </c:pt>
                <c:pt idx="4">
                  <c:v>301107.5</c:v>
                </c:pt>
                <c:pt idx="5">
                  <c:v>344381.5</c:v>
                </c:pt>
                <c:pt idx="6">
                  <c:v>381959.75</c:v>
                </c:pt>
                <c:pt idx="7">
                  <c:v>434055.75</c:v>
                </c:pt>
                <c:pt idx="8">
                  <c:v>470916</c:v>
                </c:pt>
                <c:pt idx="9">
                  <c:v>471152</c:v>
                </c:pt>
                <c:pt idx="10">
                  <c:v>498469.5</c:v>
                </c:pt>
                <c:pt idx="11">
                  <c:v>485098</c:v>
                </c:pt>
                <c:pt idx="12">
                  <c:v>485724.25</c:v>
                </c:pt>
                <c:pt idx="13">
                  <c:v>492165</c:v>
                </c:pt>
                <c:pt idx="14">
                  <c:v>482632.75</c:v>
                </c:pt>
                <c:pt idx="15">
                  <c:v>481646.25</c:v>
                </c:pt>
                <c:pt idx="16">
                  <c:v>499094.75</c:v>
                </c:pt>
                <c:pt idx="17">
                  <c:v>584025.25</c:v>
                </c:pt>
                <c:pt idx="18">
                  <c:v>670777.5</c:v>
                </c:pt>
                <c:pt idx="19">
                  <c:v>762747</c:v>
                </c:pt>
                <c:pt idx="20">
                  <c:v>829199.75</c:v>
                </c:pt>
                <c:pt idx="21">
                  <c:v>810391.75</c:v>
                </c:pt>
                <c:pt idx="22">
                  <c:v>805104.25</c:v>
                </c:pt>
                <c:pt idx="23">
                  <c:v>804243.75</c:v>
                </c:pt>
                <c:pt idx="24">
                  <c:v>801216.5</c:v>
                </c:pt>
                <c:pt idx="25">
                  <c:v>798338.25</c:v>
                </c:pt>
                <c:pt idx="26">
                  <c:v>781104.25</c:v>
                </c:pt>
              </c:numCache>
            </c:numRef>
          </c:val>
          <c:extLst>
            <c:ext xmlns:c16="http://schemas.microsoft.com/office/drawing/2014/chart" uri="{C3380CC4-5D6E-409C-BE32-E72D297353CC}">
              <c16:uniqueId val="{00000000-E850-4098-AE6A-8285CC74F944}"/>
            </c:ext>
          </c:extLst>
        </c:ser>
        <c:dLbls>
          <c:showLegendKey val="0"/>
          <c:showVal val="0"/>
          <c:showCatName val="0"/>
          <c:showSerName val="0"/>
          <c:showPercent val="0"/>
          <c:showBubbleSize val="0"/>
        </c:dLbls>
        <c:axId val="79831040"/>
        <c:axId val="79832576"/>
      </c:areaChart>
      <c:catAx>
        <c:axId val="79831040"/>
        <c:scaling>
          <c:orientation val="minMax"/>
        </c:scaling>
        <c:delete val="0"/>
        <c:axPos val="b"/>
        <c:numFmt formatCode="General" sourceLinked="0"/>
        <c:majorTickMark val="out"/>
        <c:minorTickMark val="none"/>
        <c:tickLblPos val="nextTo"/>
        <c:txPr>
          <a:bodyPr rot="0" vert="horz"/>
          <a:lstStyle/>
          <a:p>
            <a:pPr>
              <a:defRPr sz="1000"/>
            </a:pPr>
            <a:endParaRPr lang="en-US"/>
          </a:p>
        </c:txPr>
        <c:crossAx val="79832576"/>
        <c:crosses val="autoZero"/>
        <c:auto val="1"/>
        <c:lblAlgn val="ctr"/>
        <c:lblOffset val="100"/>
        <c:tickLblSkip val="4"/>
        <c:noMultiLvlLbl val="0"/>
      </c:catAx>
      <c:valAx>
        <c:axId val="79832576"/>
        <c:scaling>
          <c:orientation val="minMax"/>
        </c:scaling>
        <c:delete val="0"/>
        <c:axPos val="l"/>
        <c:majorGridlines/>
        <c:numFmt formatCode="0%" sourceLinked="1"/>
        <c:majorTickMark val="out"/>
        <c:minorTickMark val="none"/>
        <c:tickLblPos val="nextTo"/>
        <c:crossAx val="79831040"/>
        <c:crossesAt val="1"/>
        <c:crossBetween val="midCat"/>
      </c:valAx>
    </c:plotArea>
    <c:legend>
      <c:legendPos val="r"/>
      <c:layout>
        <c:manualLayout>
          <c:xMode val="edge"/>
          <c:yMode val="edge"/>
          <c:x val="0.77975932723712027"/>
          <c:y val="0.190754545996939"/>
          <c:w val="0.1682200921372205"/>
          <c:h val="0.68363689021630913"/>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1" i="0" baseline="0">
                <a:effectLst/>
              </a:rPr>
              <a:t>Fig 3. Credits (MT) By Fuel Type</a:t>
            </a:r>
            <a:endParaRPr lang="en-US" sz="1400">
              <a:effectLst/>
            </a:endParaRPr>
          </a:p>
          <a:p>
            <a:pPr>
              <a:defRPr/>
            </a:pPr>
            <a:r>
              <a:rPr lang="en-US" sz="1400" b="1" i="0" baseline="0">
                <a:effectLst/>
              </a:rPr>
              <a:t>Q1 2011 - Q2 2018</a:t>
            </a:r>
            <a:endParaRPr lang="en-US" sz="1400">
              <a:effectLst/>
            </a:endParaRP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0.14907756530433697"/>
          <c:w val="0.61809497139217429"/>
          <c:h val="0.72756965379327587"/>
        </c:manualLayout>
      </c:layout>
      <c:lineChart>
        <c:grouping val="standard"/>
        <c:varyColors val="0"/>
        <c:ser>
          <c:idx val="8"/>
          <c:order val="0"/>
          <c:tx>
            <c:strRef>
              <c:f>'Graph Data'!$A$49</c:f>
              <c:strCache>
                <c:ptCount val="1"/>
                <c:pt idx="0">
                  <c:v>Ethanol</c:v>
                </c:pt>
              </c:strCache>
            </c:strRef>
          </c:tx>
          <c:marker>
            <c:symbol val="none"/>
          </c:marker>
          <c:cat>
            <c:strRef>
              <c:f>'Graph Data'!$C$48:$AF$48</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'Graph Data'!$C$49:$AF$49</c:f>
              <c:numCache>
                <c:formatCode>_(* #,##0_);_(* \(#,##0\);_(* "-"??_);_(@_)</c:formatCode>
                <c:ptCount val="30"/>
                <c:pt idx="0">
                  <c:v>207001</c:v>
                </c:pt>
                <c:pt idx="1">
                  <c:v>246919</c:v>
                </c:pt>
                <c:pt idx="2">
                  <c:v>273030</c:v>
                </c:pt>
                <c:pt idx="3">
                  <c:v>262607</c:v>
                </c:pt>
                <c:pt idx="4">
                  <c:v>258548</c:v>
                </c:pt>
                <c:pt idx="5">
                  <c:v>262546</c:v>
                </c:pt>
                <c:pt idx="6">
                  <c:v>354773</c:v>
                </c:pt>
                <c:pt idx="7">
                  <c:v>328563</c:v>
                </c:pt>
                <c:pt idx="8">
                  <c:v>431644</c:v>
                </c:pt>
                <c:pt idx="9">
                  <c:v>412859</c:v>
                </c:pt>
                <c:pt idx="10">
                  <c:v>563157</c:v>
                </c:pt>
                <c:pt idx="11">
                  <c:v>476004</c:v>
                </c:pt>
                <c:pt idx="12">
                  <c:v>432588</c:v>
                </c:pt>
                <c:pt idx="13">
                  <c:v>522129</c:v>
                </c:pt>
                <c:pt idx="14">
                  <c:v>509671</c:v>
                </c:pt>
                <c:pt idx="15">
                  <c:v>478509</c:v>
                </c:pt>
                <c:pt idx="16">
                  <c:v>458351</c:v>
                </c:pt>
                <c:pt idx="17">
                  <c:v>484000</c:v>
                </c:pt>
                <c:pt idx="18">
                  <c:v>505725</c:v>
                </c:pt>
                <c:pt idx="19">
                  <c:v>548303</c:v>
                </c:pt>
                <c:pt idx="20">
                  <c:v>798073</c:v>
                </c:pt>
                <c:pt idx="21">
                  <c:v>831009</c:v>
                </c:pt>
                <c:pt idx="22">
                  <c:v>873603</c:v>
                </c:pt>
                <c:pt idx="23">
                  <c:v>814114</c:v>
                </c:pt>
                <c:pt idx="24">
                  <c:v>722841</c:v>
                </c:pt>
                <c:pt idx="25">
                  <c:v>809859</c:v>
                </c:pt>
                <c:pt idx="26">
                  <c:v>870161</c:v>
                </c:pt>
                <c:pt idx="27">
                  <c:v>802005</c:v>
                </c:pt>
                <c:pt idx="28">
                  <c:v>711328</c:v>
                </c:pt>
                <c:pt idx="29">
                  <c:v>740923</c:v>
                </c:pt>
              </c:numCache>
            </c:numRef>
          </c:val>
          <c:smooth val="0"/>
          <c:extLst>
            <c:ext xmlns:c16="http://schemas.microsoft.com/office/drawing/2014/chart" uri="{C3380CC4-5D6E-409C-BE32-E72D297353CC}">
              <c16:uniqueId val="{00000000-5000-4C40-B59E-D91245AEECE0}"/>
            </c:ext>
          </c:extLst>
        </c:ser>
        <c:ser>
          <c:idx val="9"/>
          <c:order val="1"/>
          <c:tx>
            <c:strRef>
              <c:f>'Graph Data'!$A$54</c:f>
              <c:strCache>
                <c:ptCount val="1"/>
                <c:pt idx="0">
                  <c:v>Renewable Diesel </c:v>
                </c:pt>
              </c:strCache>
            </c:strRef>
          </c:tx>
          <c:spPr>
            <a:ln>
              <a:prstDash val="sysDash"/>
            </a:ln>
          </c:spPr>
          <c:marker>
            <c:symbol val="none"/>
          </c:marker>
          <c:cat>
            <c:strRef>
              <c:f>'Graph Data'!$C$48:$AF$48</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'Graph Data'!$C$54:$AF$54</c:f>
              <c:numCache>
                <c:formatCode>_(* #,##0_);_(* \(#,##0\);_(* "-"??_);_(@_)</c:formatCode>
                <c:ptCount val="30"/>
                <c:pt idx="0">
                  <c:v>3070</c:v>
                </c:pt>
                <c:pt idx="1">
                  <c:v>3368</c:v>
                </c:pt>
                <c:pt idx="2">
                  <c:v>4362</c:v>
                </c:pt>
                <c:pt idx="3">
                  <c:v>6220</c:v>
                </c:pt>
                <c:pt idx="4">
                  <c:v>6701</c:v>
                </c:pt>
                <c:pt idx="5">
                  <c:v>6804</c:v>
                </c:pt>
                <c:pt idx="6">
                  <c:v>7938</c:v>
                </c:pt>
                <c:pt idx="7">
                  <c:v>51216</c:v>
                </c:pt>
                <c:pt idx="8">
                  <c:v>64397</c:v>
                </c:pt>
                <c:pt idx="9">
                  <c:v>178165</c:v>
                </c:pt>
                <c:pt idx="10">
                  <c:v>281298</c:v>
                </c:pt>
                <c:pt idx="11">
                  <c:v>253450</c:v>
                </c:pt>
                <c:pt idx="12">
                  <c:v>192175</c:v>
                </c:pt>
                <c:pt idx="13">
                  <c:v>211004</c:v>
                </c:pt>
                <c:pt idx="14">
                  <c:v>260123</c:v>
                </c:pt>
                <c:pt idx="15">
                  <c:v>180884</c:v>
                </c:pt>
                <c:pt idx="16">
                  <c:v>204054</c:v>
                </c:pt>
                <c:pt idx="17">
                  <c:v>238751</c:v>
                </c:pt>
                <c:pt idx="18">
                  <c:v>296768</c:v>
                </c:pt>
                <c:pt idx="19">
                  <c:v>293906</c:v>
                </c:pt>
                <c:pt idx="20">
                  <c:v>266508</c:v>
                </c:pt>
                <c:pt idx="21">
                  <c:v>669370</c:v>
                </c:pt>
                <c:pt idx="22">
                  <c:v>577493</c:v>
                </c:pt>
                <c:pt idx="23">
                  <c:v>650579</c:v>
                </c:pt>
                <c:pt idx="24">
                  <c:v>608609</c:v>
                </c:pt>
                <c:pt idx="25">
                  <c:v>833060</c:v>
                </c:pt>
                <c:pt idx="26">
                  <c:v>841941</c:v>
                </c:pt>
                <c:pt idx="27">
                  <c:v>675433</c:v>
                </c:pt>
                <c:pt idx="28">
                  <c:v>822711</c:v>
                </c:pt>
                <c:pt idx="29">
                  <c:v>871049</c:v>
                </c:pt>
              </c:numCache>
            </c:numRef>
          </c:val>
          <c:smooth val="0"/>
          <c:extLst>
            <c:ext xmlns:c16="http://schemas.microsoft.com/office/drawing/2014/chart" uri="{C3380CC4-5D6E-409C-BE32-E72D297353CC}">
              <c16:uniqueId val="{00000005-5000-4C40-B59E-D91245AEECE0}"/>
            </c:ext>
          </c:extLst>
        </c:ser>
        <c:ser>
          <c:idx val="0"/>
          <c:order val="2"/>
          <c:tx>
            <c:strRef>
              <c:f>'Graph Data'!$A$53</c:f>
              <c:strCache>
                <c:ptCount val="1"/>
                <c:pt idx="0">
                  <c:v>Biodiesel</c:v>
                </c:pt>
              </c:strCache>
            </c:strRef>
          </c:tx>
          <c:marker>
            <c:symbol val="none"/>
          </c:marker>
          <c:cat>
            <c:strRef>
              <c:f>'Graph Data'!$C$48:$AF$48</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'Graph Data'!$C$53:$AF$53</c:f>
              <c:numCache>
                <c:formatCode>_(* #,##0_);_(* \(#,##0\);_(* "-"??_);_(@_)</c:formatCode>
                <c:ptCount val="30"/>
                <c:pt idx="0">
                  <c:v>12300</c:v>
                </c:pt>
                <c:pt idx="1">
                  <c:v>21284</c:v>
                </c:pt>
                <c:pt idx="2">
                  <c:v>22065</c:v>
                </c:pt>
                <c:pt idx="3">
                  <c:v>27712</c:v>
                </c:pt>
                <c:pt idx="4">
                  <c:v>34458</c:v>
                </c:pt>
                <c:pt idx="5">
                  <c:v>41895</c:v>
                </c:pt>
                <c:pt idx="6">
                  <c:v>34051</c:v>
                </c:pt>
                <c:pt idx="7">
                  <c:v>37898</c:v>
                </c:pt>
                <c:pt idx="8">
                  <c:v>46947</c:v>
                </c:pt>
                <c:pt idx="9">
                  <c:v>122102</c:v>
                </c:pt>
                <c:pt idx="10">
                  <c:v>123186</c:v>
                </c:pt>
                <c:pt idx="11">
                  <c:v>252312</c:v>
                </c:pt>
                <c:pt idx="12">
                  <c:v>158845</c:v>
                </c:pt>
                <c:pt idx="13">
                  <c:v>156874</c:v>
                </c:pt>
                <c:pt idx="14">
                  <c:v>143376</c:v>
                </c:pt>
                <c:pt idx="15">
                  <c:v>204252</c:v>
                </c:pt>
                <c:pt idx="16">
                  <c:v>178702</c:v>
                </c:pt>
                <c:pt idx="17">
                  <c:v>270167</c:v>
                </c:pt>
                <c:pt idx="18">
                  <c:v>343733</c:v>
                </c:pt>
                <c:pt idx="19">
                  <c:v>341156</c:v>
                </c:pt>
                <c:pt idx="20">
                  <c:v>301352</c:v>
                </c:pt>
                <c:pt idx="21">
                  <c:v>388860</c:v>
                </c:pt>
                <c:pt idx="22">
                  <c:v>470248</c:v>
                </c:pt>
                <c:pt idx="23">
                  <c:v>550529</c:v>
                </c:pt>
                <c:pt idx="24">
                  <c:v>306632</c:v>
                </c:pt>
                <c:pt idx="25">
                  <c:v>320403</c:v>
                </c:pt>
                <c:pt idx="26">
                  <c:v>390633</c:v>
                </c:pt>
                <c:pt idx="27">
                  <c:v>356769</c:v>
                </c:pt>
                <c:pt idx="28">
                  <c:v>297647</c:v>
                </c:pt>
                <c:pt idx="29">
                  <c:v>351082</c:v>
                </c:pt>
              </c:numCache>
            </c:numRef>
          </c:val>
          <c:smooth val="0"/>
          <c:extLst>
            <c:ext xmlns:c16="http://schemas.microsoft.com/office/drawing/2014/chart" uri="{C3380CC4-5D6E-409C-BE32-E72D297353CC}">
              <c16:uniqueId val="{00000004-5000-4C40-B59E-D91245AEECE0}"/>
            </c:ext>
          </c:extLst>
        </c:ser>
        <c:ser>
          <c:idx val="12"/>
          <c:order val="3"/>
          <c:tx>
            <c:strRef>
              <c:f>'Graph Data'!$A$50</c:f>
              <c:strCache>
                <c:ptCount val="1"/>
                <c:pt idx="0">
                  <c:v>Electricity</c:v>
                </c:pt>
              </c:strCache>
            </c:strRef>
          </c:tx>
          <c:spPr>
            <a:ln>
              <a:prstDash val="sysDot"/>
            </a:ln>
          </c:spPr>
          <c:marker>
            <c:symbol val="none"/>
          </c:marker>
          <c:cat>
            <c:strRef>
              <c:f>'Graph Data'!$C$48:$AF$48</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'Graph Data'!$C$50:$AF$50</c:f>
              <c:numCache>
                <c:formatCode>_(* #,##0_);_(* \(#,##0\);_(* "-"??_);_(@_)</c:formatCode>
                <c:ptCount val="30"/>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206464</c:v>
                </c:pt>
                <c:pt idx="21">
                  <c:v>216149</c:v>
                </c:pt>
                <c:pt idx="22">
                  <c:v>225640</c:v>
                </c:pt>
                <c:pt idx="23">
                  <c:v>257321</c:v>
                </c:pt>
                <c:pt idx="24">
                  <c:v>291645</c:v>
                </c:pt>
                <c:pt idx="25">
                  <c:v>295010</c:v>
                </c:pt>
                <c:pt idx="26">
                  <c:v>303385</c:v>
                </c:pt>
                <c:pt idx="27">
                  <c:v>324060</c:v>
                </c:pt>
                <c:pt idx="28">
                  <c:v>354930</c:v>
                </c:pt>
                <c:pt idx="29">
                  <c:v>374667</c:v>
                </c:pt>
              </c:numCache>
            </c:numRef>
          </c:val>
          <c:smooth val="0"/>
          <c:extLst>
            <c:ext xmlns:c16="http://schemas.microsoft.com/office/drawing/2014/chart" uri="{C3380CC4-5D6E-409C-BE32-E72D297353CC}">
              <c16:uniqueId val="{00000001-5000-4C40-B59E-D91245AEECE0}"/>
            </c:ext>
          </c:extLst>
        </c:ser>
        <c:ser>
          <c:idx val="11"/>
          <c:order val="4"/>
          <c:tx>
            <c:strRef>
              <c:f>'Graph Data'!$A$52</c:f>
              <c:strCache>
                <c:ptCount val="1"/>
                <c:pt idx="0">
                  <c:v>Biomethane</c:v>
                </c:pt>
              </c:strCache>
            </c:strRef>
          </c:tx>
          <c:marker>
            <c:symbol val="none"/>
          </c:marker>
          <c:cat>
            <c:strRef>
              <c:f>'Graph Data'!$C$48:$AF$48</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'Graph Data'!$C$52:$AF$52</c:f>
              <c:numCache>
                <c:formatCode>_(* #,##0_);_(* \(#,##0\);_(* "-"??_);_(@_)</c:formatCode>
                <c:ptCount val="30"/>
                <c:pt idx="0">
                  <c:v>2212</c:v>
                </c:pt>
                <c:pt idx="1">
                  <c:v>3069</c:v>
                </c:pt>
                <c:pt idx="2">
                  <c:v>4960</c:v>
                </c:pt>
                <c:pt idx="3">
                  <c:v>4474</c:v>
                </c:pt>
                <c:pt idx="4">
                  <c:v>4367</c:v>
                </c:pt>
                <c:pt idx="5">
                  <c:v>4221</c:v>
                </c:pt>
                <c:pt idx="6">
                  <c:v>3577</c:v>
                </c:pt>
                <c:pt idx="7">
                  <c:v>2680</c:v>
                </c:pt>
                <c:pt idx="8">
                  <c:v>4240</c:v>
                </c:pt>
                <c:pt idx="9">
                  <c:v>5180</c:v>
                </c:pt>
                <c:pt idx="10">
                  <c:v>49115</c:v>
                </c:pt>
                <c:pt idx="11">
                  <c:v>39534</c:v>
                </c:pt>
                <c:pt idx="12">
                  <c:v>41704</c:v>
                </c:pt>
                <c:pt idx="13">
                  <c:v>37832</c:v>
                </c:pt>
                <c:pt idx="14">
                  <c:v>72480</c:v>
                </c:pt>
                <c:pt idx="15">
                  <c:v>87230</c:v>
                </c:pt>
                <c:pt idx="16">
                  <c:v>101324</c:v>
                </c:pt>
                <c:pt idx="17">
                  <c:v>150581</c:v>
                </c:pt>
                <c:pt idx="18">
                  <c:v>172350</c:v>
                </c:pt>
                <c:pt idx="19">
                  <c:v>175955</c:v>
                </c:pt>
                <c:pt idx="20">
                  <c:v>190635</c:v>
                </c:pt>
                <c:pt idx="21">
                  <c:v>196874</c:v>
                </c:pt>
                <c:pt idx="22">
                  <c:v>154994</c:v>
                </c:pt>
                <c:pt idx="23">
                  <c:v>150891</c:v>
                </c:pt>
                <c:pt idx="24">
                  <c:v>136639</c:v>
                </c:pt>
                <c:pt idx="25">
                  <c:v>173392</c:v>
                </c:pt>
                <c:pt idx="26">
                  <c:v>185162</c:v>
                </c:pt>
                <c:pt idx="27">
                  <c:v>185603</c:v>
                </c:pt>
                <c:pt idx="28">
                  <c:v>179359</c:v>
                </c:pt>
                <c:pt idx="29">
                  <c:v>168945</c:v>
                </c:pt>
              </c:numCache>
            </c:numRef>
          </c:val>
          <c:smooth val="0"/>
          <c:extLst>
            <c:ext xmlns:c16="http://schemas.microsoft.com/office/drawing/2014/chart" uri="{C3380CC4-5D6E-409C-BE32-E72D297353CC}">
              <c16:uniqueId val="{00000003-5000-4C40-B59E-D91245AEECE0}"/>
            </c:ext>
          </c:extLst>
        </c:ser>
        <c:ser>
          <c:idx val="10"/>
          <c:order val="5"/>
          <c:tx>
            <c:strRef>
              <c:f>'Graph Data'!$A$51</c:f>
              <c:strCache>
                <c:ptCount val="1"/>
                <c:pt idx="0">
                  <c:v>Fossil Natural Gas</c:v>
                </c:pt>
              </c:strCache>
            </c:strRef>
          </c:tx>
          <c:marker>
            <c:symbol val="none"/>
          </c:marker>
          <c:cat>
            <c:strRef>
              <c:f>'Graph Data'!$C$48:$AF$48</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'Graph Data'!$C$51:$AF$51</c:f>
              <c:numCache>
                <c:formatCode>_(* #,##0_);_(* \(#,##0\);_(* "-"??_);_(@_)</c:formatCode>
                <c:ptCount val="30"/>
                <c:pt idx="0">
                  <c:v>39934</c:v>
                </c:pt>
                <c:pt idx="1">
                  <c:v>42169</c:v>
                </c:pt>
                <c:pt idx="2">
                  <c:v>41443</c:v>
                </c:pt>
                <c:pt idx="3">
                  <c:v>40844</c:v>
                </c:pt>
                <c:pt idx="4">
                  <c:v>40226</c:v>
                </c:pt>
                <c:pt idx="5">
                  <c:v>43158</c:v>
                </c:pt>
                <c:pt idx="6">
                  <c:v>49942</c:v>
                </c:pt>
                <c:pt idx="7">
                  <c:v>49844</c:v>
                </c:pt>
                <c:pt idx="8">
                  <c:v>59246</c:v>
                </c:pt>
                <c:pt idx="9">
                  <c:v>58052</c:v>
                </c:pt>
                <c:pt idx="10">
                  <c:v>50834</c:v>
                </c:pt>
                <c:pt idx="11">
                  <c:v>53816</c:v>
                </c:pt>
                <c:pt idx="12">
                  <c:v>57704</c:v>
                </c:pt>
                <c:pt idx="13">
                  <c:v>70435</c:v>
                </c:pt>
                <c:pt idx="14">
                  <c:v>60886</c:v>
                </c:pt>
                <c:pt idx="15">
                  <c:v>58340</c:v>
                </c:pt>
                <c:pt idx="16">
                  <c:v>54423</c:v>
                </c:pt>
                <c:pt idx="17">
                  <c:v>43984</c:v>
                </c:pt>
                <c:pt idx="18">
                  <c:v>42638</c:v>
                </c:pt>
                <c:pt idx="19">
                  <c:v>40464</c:v>
                </c:pt>
                <c:pt idx="20">
                  <c:v>39883</c:v>
                </c:pt>
                <c:pt idx="21">
                  <c:v>41523</c:v>
                </c:pt>
                <c:pt idx="22">
                  <c:v>39990</c:v>
                </c:pt>
                <c:pt idx="23">
                  <c:v>37780</c:v>
                </c:pt>
                <c:pt idx="24">
                  <c:v>15855</c:v>
                </c:pt>
                <c:pt idx="25">
                  <c:v>14212</c:v>
                </c:pt>
                <c:pt idx="26">
                  <c:v>14206</c:v>
                </c:pt>
                <c:pt idx="27">
                  <c:v>14423</c:v>
                </c:pt>
                <c:pt idx="28">
                  <c:v>15608</c:v>
                </c:pt>
                <c:pt idx="29">
                  <c:v>16775</c:v>
                </c:pt>
              </c:numCache>
            </c:numRef>
          </c:val>
          <c:smooth val="0"/>
          <c:extLst>
            <c:ext xmlns:c16="http://schemas.microsoft.com/office/drawing/2014/chart" uri="{C3380CC4-5D6E-409C-BE32-E72D297353CC}">
              <c16:uniqueId val="{00000002-5000-4C40-B59E-D91245AEECE0}"/>
            </c:ext>
          </c:extLst>
        </c:ser>
        <c:ser>
          <c:idx val="13"/>
          <c:order val="6"/>
          <c:tx>
            <c:strRef>
              <c:f>'Graph Data'!$A$55</c:f>
              <c:strCache>
                <c:ptCount val="1"/>
                <c:pt idx="0">
                  <c:v>Other (Hydrogen, Innovative Crude &amp; Low Complexity / Low Energy Use Refining, etc.)</c:v>
                </c:pt>
              </c:strCache>
            </c:strRef>
          </c:tx>
          <c:marker>
            <c:symbol val="none"/>
          </c:marker>
          <c:cat>
            <c:strRef>
              <c:f>'Graph Data'!$C$48:$AF$48</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'Graph Data'!$C$55:$AF$55</c:f>
              <c:numCache>
                <c:formatCode>_(* #,##0_);_(* \(#,##0\);_(* "-"??_);_(@_)</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50</c:v>
                </c:pt>
                <c:pt idx="19">
                  <c:v>24</c:v>
                </c:pt>
                <c:pt idx="20">
                  <c:v>37975</c:v>
                </c:pt>
                <c:pt idx="21">
                  <c:v>38243</c:v>
                </c:pt>
                <c:pt idx="22">
                  <c:v>39843</c:v>
                </c:pt>
                <c:pt idx="23">
                  <c:v>39493</c:v>
                </c:pt>
                <c:pt idx="24">
                  <c:v>4520</c:v>
                </c:pt>
                <c:pt idx="25">
                  <c:v>5109</c:v>
                </c:pt>
                <c:pt idx="26">
                  <c:v>5209</c:v>
                </c:pt>
                <c:pt idx="27">
                  <c:v>5135</c:v>
                </c:pt>
                <c:pt idx="28">
                  <c:v>2008</c:v>
                </c:pt>
                <c:pt idx="29">
                  <c:v>2527</c:v>
                </c:pt>
              </c:numCache>
            </c:numRef>
          </c:val>
          <c:smooth val="0"/>
          <c:extLst>
            <c:ext xmlns:c16="http://schemas.microsoft.com/office/drawing/2014/chart" uri="{C3380CC4-5D6E-409C-BE32-E72D297353CC}">
              <c16:uniqueId val="{00000006-5000-4C40-B59E-D91245AEECE0}"/>
            </c:ext>
          </c:extLst>
        </c:ser>
        <c:dLbls>
          <c:showLegendKey val="0"/>
          <c:showVal val="0"/>
          <c:showCatName val="0"/>
          <c:showSerName val="0"/>
          <c:showPercent val="0"/>
          <c:showBubbleSize val="0"/>
        </c:dLbls>
        <c:smooth val="0"/>
        <c:axId val="81293312"/>
        <c:axId val="81294848"/>
      </c:lineChart>
      <c:catAx>
        <c:axId val="81293312"/>
        <c:scaling>
          <c:orientation val="minMax"/>
        </c:scaling>
        <c:delete val="0"/>
        <c:axPos val="b"/>
        <c:numFmt formatCode="General" sourceLinked="1"/>
        <c:majorTickMark val="out"/>
        <c:minorTickMark val="none"/>
        <c:tickLblPos val="low"/>
        <c:crossAx val="81294848"/>
        <c:crosses val="autoZero"/>
        <c:auto val="1"/>
        <c:lblAlgn val="ctr"/>
        <c:lblOffset val="100"/>
        <c:tickLblSkip val="1"/>
        <c:tickMarkSkip val="1"/>
        <c:noMultiLvlLbl val="0"/>
      </c:catAx>
      <c:valAx>
        <c:axId val="81294848"/>
        <c:scaling>
          <c:orientation val="minMax"/>
        </c:scaling>
        <c:delete val="0"/>
        <c:axPos val="l"/>
        <c:majorGridlines/>
        <c:title>
          <c:tx>
            <c:rich>
              <a:bodyPr/>
              <a:lstStyle/>
              <a:p>
                <a:pPr>
                  <a:defRPr/>
                </a:pPr>
                <a:r>
                  <a:rPr lang="en-US"/>
                  <a:t>Metric Tons (MT)</a:t>
                </a:r>
              </a:p>
            </c:rich>
          </c:tx>
          <c:overlay val="0"/>
        </c:title>
        <c:numFmt formatCode="_(* #,##0_);_(* \(#,##0\);_(* &quot;-&quot;??_);_(@_)" sourceLinked="1"/>
        <c:majorTickMark val="out"/>
        <c:minorTickMark val="none"/>
        <c:tickLblPos val="nextTo"/>
        <c:crossAx val="81293312"/>
        <c:crosses val="autoZero"/>
        <c:crossBetween val="between"/>
      </c:valAx>
      <c:spPr>
        <a:ln>
          <a:solidFill>
            <a:srgbClr val="4F81BD"/>
          </a:solidFill>
        </a:ln>
      </c:spPr>
    </c:plotArea>
    <c:legend>
      <c:legendPos val="r"/>
      <c:layout>
        <c:manualLayout>
          <c:xMode val="edge"/>
          <c:yMode val="edge"/>
          <c:x val="0.76260282299291027"/>
          <c:y val="0.20401839354418735"/>
          <c:w val="0.21583878856124844"/>
          <c:h val="0.62693947765812696"/>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441110215553765"/>
          <c:y val="7.9502430617225478E-2"/>
          <c:w val="0.79959589450295698"/>
          <c:h val="0.69274340707411575"/>
        </c:manualLayout>
      </c:layout>
      <c:barChart>
        <c:barDir val="col"/>
        <c:grouping val="clustered"/>
        <c:varyColors val="0"/>
        <c:ser>
          <c:idx val="0"/>
          <c:order val="0"/>
          <c:tx>
            <c:strRef>
              <c:f>Fuels!$A$3</c:f>
              <c:strCache>
                <c:ptCount val="1"/>
                <c:pt idx="0">
                  <c:v>Credits</c:v>
                </c:pt>
              </c:strCache>
            </c:strRef>
          </c:tx>
          <c:invertIfNegative val="0"/>
          <c:cat>
            <c:multiLvlStrRef>
              <c:f>#REF!</c:f>
            </c:multiLvlStrRef>
          </c:cat>
          <c:val>
            <c:numRef>
              <c:f>Fuels!$C$25:$AF$25</c:f>
              <c:numCache>
                <c:formatCode>_(* #,##0_);_(* \(#,##0\);_(* "-"??_);_(@_)</c:formatCode>
                <c:ptCount val="30"/>
                <c:pt idx="0">
                  <c:v>264651</c:v>
                </c:pt>
                <c:pt idx="1">
                  <c:v>317754</c:v>
                </c:pt>
                <c:pt idx="2">
                  <c:v>347956</c:v>
                </c:pt>
                <c:pt idx="3">
                  <c:v>325697</c:v>
                </c:pt>
                <c:pt idx="4">
                  <c:v>361753</c:v>
                </c:pt>
                <c:pt idx="5">
                  <c:v>376069</c:v>
                </c:pt>
                <c:pt idx="6">
                  <c:v>467480</c:v>
                </c:pt>
                <c:pt idx="7">
                  <c:v>466675</c:v>
                </c:pt>
                <c:pt idx="8">
                  <c:v>633574</c:v>
                </c:pt>
                <c:pt idx="9">
                  <c:v>800111</c:v>
                </c:pt>
                <c:pt idx="10">
                  <c:v>1092618</c:v>
                </c:pt>
                <c:pt idx="11">
                  <c:v>1083694</c:v>
                </c:pt>
                <c:pt idx="12">
                  <c:v>922927</c:v>
                </c:pt>
                <c:pt idx="13">
                  <c:v>1049178</c:v>
                </c:pt>
                <c:pt idx="14">
                  <c:v>1105520</c:v>
                </c:pt>
                <c:pt idx="15">
                  <c:v>1059294</c:v>
                </c:pt>
                <c:pt idx="16">
                  <c:v>1066278</c:v>
                </c:pt>
                <c:pt idx="17">
                  <c:v>1265300</c:v>
                </c:pt>
                <c:pt idx="18">
                  <c:v>1451082</c:v>
                </c:pt>
                <c:pt idx="19">
                  <c:v>1479283</c:v>
                </c:pt>
                <c:pt idx="20">
                  <c:v>1839408</c:v>
                </c:pt>
                <c:pt idx="21">
                  <c:v>2372431</c:v>
                </c:pt>
                <c:pt idx="22">
                  <c:v>2363831</c:v>
                </c:pt>
                <c:pt idx="23">
                  <c:v>2466297</c:v>
                </c:pt>
                <c:pt idx="24">
                  <c:v>2085009</c:v>
                </c:pt>
                <c:pt idx="25">
                  <c:v>2450778</c:v>
                </c:pt>
                <c:pt idx="26">
                  <c:v>2609076</c:v>
                </c:pt>
                <c:pt idx="27">
                  <c:v>2356060</c:v>
                </c:pt>
                <c:pt idx="28">
                  <c:v>2382076</c:v>
                </c:pt>
                <c:pt idx="29">
                  <c:v>2523330</c:v>
                </c:pt>
              </c:numCache>
            </c:numRef>
          </c:val>
          <c:extLst>
            <c:ext xmlns:c16="http://schemas.microsoft.com/office/drawing/2014/chart" uri="{C3380CC4-5D6E-409C-BE32-E72D297353CC}">
              <c16:uniqueId val="{00000000-05CE-41AA-9DFB-FF75A766C40D}"/>
            </c:ext>
          </c:extLst>
        </c:ser>
        <c:ser>
          <c:idx val="1"/>
          <c:order val="1"/>
          <c:tx>
            <c:strRef>
              <c:f>Fuels!$A$28</c:f>
              <c:strCache>
                <c:ptCount val="1"/>
                <c:pt idx="0">
                  <c:v>Deficits</c:v>
                </c:pt>
              </c:strCache>
            </c:strRef>
          </c:tx>
          <c:invertIfNegative val="0"/>
          <c:cat>
            <c:multiLvlStrRef>
              <c:f>#REF!</c:f>
            </c:multiLvlStrRef>
          </c:cat>
          <c:val>
            <c:numRef>
              <c:f>Fuels!$C$32:$AF$32</c:f>
              <c:numCache>
                <c:formatCode>_(* #,##0_);_(* \(#,##0\);_(* "-"??_);_(@_)</c:formatCode>
                <c:ptCount val="30"/>
                <c:pt idx="0">
                  <c:v>121295</c:v>
                </c:pt>
                <c:pt idx="1">
                  <c:v>127443</c:v>
                </c:pt>
                <c:pt idx="2">
                  <c:v>130520</c:v>
                </c:pt>
                <c:pt idx="3">
                  <c:v>128642</c:v>
                </c:pt>
                <c:pt idx="4">
                  <c:v>235622</c:v>
                </c:pt>
                <c:pt idx="5">
                  <c:v>248036</c:v>
                </c:pt>
                <c:pt idx="6">
                  <c:v>255772</c:v>
                </c:pt>
                <c:pt idx="7">
                  <c:v>260296</c:v>
                </c:pt>
                <c:pt idx="8">
                  <c:v>539843</c:v>
                </c:pt>
                <c:pt idx="9">
                  <c:v>604048</c:v>
                </c:pt>
                <c:pt idx="10">
                  <c:v>607073</c:v>
                </c:pt>
                <c:pt idx="11">
                  <c:v>599914</c:v>
                </c:pt>
                <c:pt idx="12">
                  <c:v>557876</c:v>
                </c:pt>
                <c:pt idx="13">
                  <c:v>590666</c:v>
                </c:pt>
                <c:pt idx="14">
                  <c:v>617510</c:v>
                </c:pt>
                <c:pt idx="15">
                  <c:v>637874</c:v>
                </c:pt>
                <c:pt idx="16">
                  <c:v>563458</c:v>
                </c:pt>
                <c:pt idx="17">
                  <c:v>618214</c:v>
                </c:pt>
                <c:pt idx="18">
                  <c:v>637078</c:v>
                </c:pt>
                <c:pt idx="19">
                  <c:v>598537</c:v>
                </c:pt>
                <c:pt idx="20">
                  <c:v>1558613</c:v>
                </c:pt>
                <c:pt idx="21">
                  <c:v>1597710</c:v>
                </c:pt>
                <c:pt idx="22">
                  <c:v>1671397</c:v>
                </c:pt>
                <c:pt idx="23">
                  <c:v>1609775</c:v>
                </c:pt>
                <c:pt idx="24">
                  <c:v>2264850</c:v>
                </c:pt>
                <c:pt idx="25">
                  <c:v>2397146</c:v>
                </c:pt>
                <c:pt idx="26">
                  <c:v>2478872</c:v>
                </c:pt>
                <c:pt idx="27">
                  <c:v>2464378</c:v>
                </c:pt>
                <c:pt idx="28">
                  <c:v>2809548</c:v>
                </c:pt>
                <c:pt idx="29">
                  <c:v>3020013</c:v>
                </c:pt>
              </c:numCache>
            </c:numRef>
          </c:val>
          <c:extLst>
            <c:ext xmlns:c16="http://schemas.microsoft.com/office/drawing/2014/chart" uri="{C3380CC4-5D6E-409C-BE32-E72D297353CC}">
              <c16:uniqueId val="{00000001-05CE-41AA-9DFB-FF75A766C40D}"/>
            </c:ext>
          </c:extLst>
        </c:ser>
        <c:dLbls>
          <c:showLegendKey val="0"/>
          <c:showVal val="0"/>
          <c:showCatName val="0"/>
          <c:showSerName val="0"/>
          <c:showPercent val="0"/>
          <c:showBubbleSize val="0"/>
        </c:dLbls>
        <c:gapWidth val="150"/>
        <c:axId val="79760768"/>
        <c:axId val="79762560"/>
      </c:barChart>
      <c:lineChart>
        <c:grouping val="standard"/>
        <c:varyColors val="0"/>
        <c:ser>
          <c:idx val="2"/>
          <c:order val="2"/>
          <c:tx>
            <c:strRef>
              <c:f>Fuels!$A$26</c:f>
              <c:strCache>
                <c:ptCount val="1"/>
                <c:pt idx="0">
                  <c:v>Cummulative Bank</c:v>
                </c:pt>
              </c:strCache>
            </c:strRef>
          </c:tx>
          <c:marker>
            <c:symbol val="none"/>
          </c:marker>
          <c:cat>
            <c:strRef>
              <c:f>Fuels!$C$4:$AF$4</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Fuels!$C$26:$AF$26</c:f>
              <c:numCache>
                <c:formatCode>_(* #,##0_);_(* \(#,##0\);_(* "-"??_);_(@_)</c:formatCode>
                <c:ptCount val="30"/>
                <c:pt idx="0">
                  <c:v>143356</c:v>
                </c:pt>
                <c:pt idx="1">
                  <c:v>333667</c:v>
                </c:pt>
                <c:pt idx="2">
                  <c:v>551103</c:v>
                </c:pt>
                <c:pt idx="3">
                  <c:v>748158</c:v>
                </c:pt>
                <c:pt idx="4">
                  <c:v>874289</c:v>
                </c:pt>
                <c:pt idx="5">
                  <c:v>1002322</c:v>
                </c:pt>
                <c:pt idx="6">
                  <c:v>1214030</c:v>
                </c:pt>
                <c:pt idx="7">
                  <c:v>1420409</c:v>
                </c:pt>
                <c:pt idx="8">
                  <c:v>1514140</c:v>
                </c:pt>
                <c:pt idx="9">
                  <c:v>1710203</c:v>
                </c:pt>
                <c:pt idx="10">
                  <c:v>2195748</c:v>
                </c:pt>
                <c:pt idx="11">
                  <c:v>2679528</c:v>
                </c:pt>
                <c:pt idx="12">
                  <c:v>3044579</c:v>
                </c:pt>
                <c:pt idx="13">
                  <c:v>3503091</c:v>
                </c:pt>
                <c:pt idx="14">
                  <c:v>3991101</c:v>
                </c:pt>
                <c:pt idx="15">
                  <c:v>4412521</c:v>
                </c:pt>
                <c:pt idx="16">
                  <c:v>4915341</c:v>
                </c:pt>
                <c:pt idx="17">
                  <c:v>5562427</c:v>
                </c:pt>
                <c:pt idx="18">
                  <c:v>6376431</c:v>
                </c:pt>
                <c:pt idx="19">
                  <c:v>7257177</c:v>
                </c:pt>
                <c:pt idx="20">
                  <c:v>7537972</c:v>
                </c:pt>
                <c:pt idx="21">
                  <c:v>8312693</c:v>
                </c:pt>
                <c:pt idx="22">
                  <c:v>9005127</c:v>
                </c:pt>
                <c:pt idx="23">
                  <c:v>9861649</c:v>
                </c:pt>
                <c:pt idx="24">
                  <c:v>9681808</c:v>
                </c:pt>
                <c:pt idx="25">
                  <c:v>9735440</c:v>
                </c:pt>
                <c:pt idx="26">
                  <c:v>9865644</c:v>
                </c:pt>
                <c:pt idx="27">
                  <c:v>9757326</c:v>
                </c:pt>
                <c:pt idx="28">
                  <c:v>9329854</c:v>
                </c:pt>
                <c:pt idx="29">
                  <c:v>8833171</c:v>
                </c:pt>
              </c:numCache>
            </c:numRef>
          </c:val>
          <c:smooth val="0"/>
          <c:extLst>
            <c:ext xmlns:c16="http://schemas.microsoft.com/office/drawing/2014/chart" uri="{C3380CC4-5D6E-409C-BE32-E72D297353CC}">
              <c16:uniqueId val="{00000002-05CE-41AA-9DFB-FF75A766C40D}"/>
            </c:ext>
          </c:extLst>
        </c:ser>
        <c:dLbls>
          <c:showLegendKey val="0"/>
          <c:showVal val="0"/>
          <c:showCatName val="0"/>
          <c:showSerName val="0"/>
          <c:showPercent val="0"/>
          <c:showBubbleSize val="0"/>
        </c:dLbls>
        <c:marker val="1"/>
        <c:smooth val="0"/>
        <c:axId val="79760768"/>
        <c:axId val="79762560"/>
      </c:lineChart>
      <c:catAx>
        <c:axId val="79760768"/>
        <c:scaling>
          <c:orientation val="minMax"/>
        </c:scaling>
        <c:delete val="0"/>
        <c:axPos val="b"/>
        <c:numFmt formatCode="General" sourceLinked="0"/>
        <c:majorTickMark val="out"/>
        <c:minorTickMark val="none"/>
        <c:tickLblPos val="nextTo"/>
        <c:crossAx val="79762560"/>
        <c:crosses val="autoZero"/>
        <c:auto val="1"/>
        <c:lblAlgn val="ctr"/>
        <c:lblOffset val="100"/>
        <c:noMultiLvlLbl val="0"/>
      </c:catAx>
      <c:valAx>
        <c:axId val="79762560"/>
        <c:scaling>
          <c:orientation val="minMax"/>
          <c:max val="11000000"/>
          <c:min val="0"/>
        </c:scaling>
        <c:delete val="0"/>
        <c:axPos val="l"/>
        <c:majorGridlines/>
        <c:title>
          <c:tx>
            <c:rich>
              <a:bodyPr rot="-5400000" vert="horz"/>
              <a:lstStyle/>
              <a:p>
                <a:pPr>
                  <a:defRPr/>
                </a:pPr>
                <a:r>
                  <a:rPr lang="en-US"/>
                  <a:t>Metric Tons</a:t>
                </a:r>
                <a:r>
                  <a:rPr lang="en-US" baseline="0"/>
                  <a:t> (MT)</a:t>
                </a:r>
                <a:endParaRPr lang="en-US"/>
              </a:p>
            </c:rich>
          </c:tx>
          <c:overlay val="0"/>
        </c:title>
        <c:numFmt formatCode="#,##0" sourceLinked="0"/>
        <c:majorTickMark val="out"/>
        <c:minorTickMark val="none"/>
        <c:tickLblPos val="nextTo"/>
        <c:crossAx val="79760768"/>
        <c:crosses val="autoZero"/>
        <c:crossBetween val="between"/>
      </c:valAx>
      <c:spPr>
        <a:ln>
          <a:solidFill>
            <a:srgbClr val="4F81BD"/>
          </a:solidFill>
        </a:ln>
      </c:spPr>
    </c:plotArea>
    <c:legend>
      <c:legendPos val="b"/>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185736</xdr:colOff>
      <xdr:row>74</xdr:row>
      <xdr:rowOff>95250</xdr:rowOff>
    </xdr:from>
    <xdr:to>
      <xdr:col>6</xdr:col>
      <xdr:colOff>800099</xdr:colOff>
      <xdr:row>89</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1085849</xdr:colOff>
      <xdr:row>75</xdr:row>
      <xdr:rowOff>38100</xdr:rowOff>
    </xdr:from>
    <xdr:to>
      <xdr:col>12</xdr:col>
      <xdr:colOff>238124</xdr:colOff>
      <xdr:row>90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761999</xdr:colOff>
      <xdr:row>75</xdr:row>
      <xdr:rowOff>66675</xdr:rowOff>
    </xdr:from>
    <xdr:to>
      <xdr:col>17</xdr:col>
      <xdr:colOff>504825</xdr:colOff>
      <xdr:row>91</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838199</xdr:colOff>
      <xdr:row>75</xdr:row>
      <xdr:rowOff>47625</xdr:rowOff>
    </xdr:from>
    <xdr:to>
      <xdr:col>22</xdr:col>
      <xdr:colOff>666749</xdr:colOff>
      <xdr:row>91</xdr:row>
      <xdr:rowOff>104775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876300</xdr:colOff>
      <xdr:row>75</xdr:row>
      <xdr:rowOff>19049</xdr:rowOff>
    </xdr:from>
    <xdr:to>
      <xdr:col>27</xdr:col>
      <xdr:colOff>828675</xdr:colOff>
      <xdr:row>92</xdr:row>
      <xdr:rowOff>28574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21</xdr:row>
      <xdr:rowOff>171450</xdr:rowOff>
    </xdr:from>
    <xdr:to>
      <xdr:col>14</xdr:col>
      <xdr:colOff>171450</xdr:colOff>
      <xdr:row>45</xdr:row>
      <xdr:rowOff>99060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46</xdr:row>
      <xdr:rowOff>180975</xdr:rowOff>
    </xdr:from>
    <xdr:to>
      <xdr:col>14</xdr:col>
      <xdr:colOff>476250</xdr:colOff>
      <xdr:row>73</xdr:row>
      <xdr:rowOff>28574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104775</xdr:colOff>
      <xdr:row>64</xdr:row>
      <xdr:rowOff>152400</xdr:rowOff>
    </xdr:from>
    <xdr:ext cx="184731" cy="264560"/>
    <xdr:sp macro="" textlink="">
      <xdr:nvSpPr>
        <xdr:cNvPr id="5" name="TextBox 4"/>
        <xdr:cNvSpPr txBox="1"/>
      </xdr:nvSpPr>
      <xdr:spPr>
        <a:xfrm>
          <a:off x="74199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47625</xdr:colOff>
      <xdr:row>1</xdr:row>
      <xdr:rowOff>28575</xdr:rowOff>
    </xdr:from>
    <xdr:to>
      <xdr:col>12</xdr:col>
      <xdr:colOff>180975</xdr:colOff>
      <xdr:row>21</xdr:row>
      <xdr:rowOff>19050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0.77054</cdr:x>
      <cdr:y>0.87595</cdr:y>
    </cdr:from>
    <cdr:to>
      <cdr:x>0.97332</cdr:x>
      <cdr:y>0.98282</cdr:y>
    </cdr:to>
    <cdr:sp macro="" textlink="">
      <cdr:nvSpPr>
        <cdr:cNvPr id="2" name="TextBox 1"/>
        <cdr:cNvSpPr txBox="1"/>
      </cdr:nvSpPr>
      <cdr:spPr>
        <a:xfrm xmlns:a="http://schemas.openxmlformats.org/drawingml/2006/main">
          <a:off x="6877013" y="4371974"/>
          <a:ext cx="1809788" cy="533377"/>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vertOverflow="clip" wrap="square" rtlCol="0"/>
        <a:lstStyle xmlns:a="http://schemas.openxmlformats.org/drawingml/2006/main"/>
        <a:p xmlns:a="http://schemas.openxmlformats.org/drawingml/2006/main">
          <a:r>
            <a:rPr lang="en-US" sz="900" i="1"/>
            <a:t>[2018, and partial 2017 Low Complexity/Low Energy Use Refinery credits are not included]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CFS\Market_Sensitive_Data\Program_Analyses\Quarterly%20Summaries\2017\Q3\Final%20Publication\QuarterlySummary_013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uels"/>
      <sheetName val="Feedstock"/>
      <sheetName val="Graphs"/>
      <sheetName val="Graph Data"/>
    </sheetNames>
    <sheetDataSet>
      <sheetData sheetId="0"/>
      <sheetData sheetId="1">
        <row r="19">
          <cell r="A19" t="str">
            <v>Low Complexity/Low Energy Use Refinery</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rb.ca.gov/fuels/lcfs/enforcement/enforcement.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zoomScaleNormal="100" workbookViewId="0">
      <selection activeCell="H18" sqref="H18"/>
    </sheetView>
  </sheetViews>
  <sheetFormatPr defaultColWidth="9" defaultRowHeight="15" x14ac:dyDescent="0.25"/>
  <cols>
    <col min="1" max="1" width="9" style="14"/>
    <col min="2" max="2" width="22.140625" style="14" customWidth="1"/>
    <col min="3" max="11" width="9" style="14"/>
    <col min="12" max="12" width="82.5703125" style="14" customWidth="1"/>
    <col min="13" max="13" width="9" style="14"/>
    <col min="14" max="14" width="69.7109375" style="14" customWidth="1"/>
    <col min="15" max="16384" width="9" style="14"/>
  </cols>
  <sheetData>
    <row r="1" spans="1:24" ht="18" x14ac:dyDescent="0.25">
      <c r="A1" s="12" t="s">
        <v>82</v>
      </c>
      <c r="B1" s="13"/>
      <c r="C1" s="13"/>
      <c r="D1" s="13"/>
      <c r="E1" s="13"/>
      <c r="F1" s="13"/>
      <c r="G1" s="13"/>
      <c r="H1" s="13"/>
    </row>
    <row r="2" spans="1:24" x14ac:dyDescent="0.25">
      <c r="A2" s="13" t="s">
        <v>83</v>
      </c>
      <c r="B2" s="13"/>
      <c r="C2" s="13"/>
      <c r="D2" s="13"/>
      <c r="E2" s="13"/>
      <c r="F2" s="13"/>
      <c r="G2" s="13"/>
      <c r="H2" s="13"/>
    </row>
    <row r="3" spans="1:24" x14ac:dyDescent="0.25">
      <c r="A3" s="13"/>
      <c r="B3" s="13"/>
      <c r="C3" s="13"/>
      <c r="D3" s="13"/>
      <c r="E3" s="13"/>
      <c r="F3" s="13"/>
      <c r="G3" s="13"/>
      <c r="H3" s="13"/>
    </row>
    <row r="4" spans="1:24" x14ac:dyDescent="0.25">
      <c r="A4" s="15" t="s">
        <v>84</v>
      </c>
      <c r="B4" s="13"/>
      <c r="C4" s="13"/>
      <c r="D4" s="13"/>
      <c r="E4" s="13"/>
      <c r="F4" s="13"/>
      <c r="G4" s="13"/>
      <c r="H4" s="13"/>
    </row>
    <row r="5" spans="1:24" x14ac:dyDescent="0.25">
      <c r="A5" s="13" t="s">
        <v>85</v>
      </c>
      <c r="B5" s="13"/>
      <c r="C5" s="13"/>
      <c r="D5" s="13"/>
      <c r="E5" s="13"/>
      <c r="F5" s="13"/>
      <c r="G5" s="13"/>
      <c r="H5" s="13"/>
    </row>
    <row r="6" spans="1:24" x14ac:dyDescent="0.25">
      <c r="A6" s="13" t="s">
        <v>191</v>
      </c>
      <c r="B6" s="13"/>
      <c r="C6" s="13"/>
      <c r="D6" s="13"/>
      <c r="E6" s="13"/>
      <c r="F6" s="13"/>
      <c r="G6" s="13"/>
      <c r="H6" s="13"/>
    </row>
    <row r="7" spans="1:24" x14ac:dyDescent="0.25">
      <c r="A7" s="13" t="s">
        <v>193</v>
      </c>
      <c r="B7" s="13"/>
      <c r="C7" s="13"/>
      <c r="D7" s="13"/>
      <c r="E7" s="13"/>
      <c r="F7" s="13"/>
      <c r="G7" s="13"/>
      <c r="H7" s="13"/>
    </row>
    <row r="8" spans="1:24" x14ac:dyDescent="0.25">
      <c r="A8" s="13" t="s">
        <v>194</v>
      </c>
      <c r="B8" s="13"/>
      <c r="C8" s="13"/>
      <c r="D8" s="13"/>
      <c r="E8" s="13"/>
      <c r="F8" s="13"/>
      <c r="G8" s="13"/>
      <c r="H8" s="13"/>
    </row>
    <row r="9" spans="1:24" ht="6" customHeight="1" x14ac:dyDescent="0.25">
      <c r="A9" s="13"/>
      <c r="B9" s="13"/>
      <c r="C9" s="13"/>
      <c r="D9" s="13"/>
      <c r="E9" s="13"/>
      <c r="F9" s="13"/>
      <c r="G9" s="13"/>
      <c r="H9" s="13"/>
    </row>
    <row r="10" spans="1:24" x14ac:dyDescent="0.25">
      <c r="A10" s="41" t="s">
        <v>87</v>
      </c>
      <c r="B10" s="41"/>
      <c r="C10" s="41"/>
      <c r="D10" s="41"/>
      <c r="E10" s="41"/>
      <c r="F10" s="41"/>
      <c r="G10" s="41"/>
      <c r="H10" s="41"/>
      <c r="I10" s="41"/>
      <c r="J10" s="41"/>
      <c r="K10" s="41"/>
      <c r="L10" s="41"/>
      <c r="M10" s="41"/>
      <c r="N10" s="41"/>
      <c r="O10" s="41"/>
      <c r="P10" s="41"/>
      <c r="Q10" s="41"/>
      <c r="R10" s="41"/>
      <c r="S10" s="41"/>
      <c r="T10" s="41"/>
      <c r="U10" s="41"/>
      <c r="V10" s="41"/>
      <c r="W10" s="41"/>
      <c r="X10" s="41"/>
    </row>
    <row r="11" spans="1:24" x14ac:dyDescent="0.25">
      <c r="A11" s="13" t="s">
        <v>88</v>
      </c>
      <c r="B11" s="13"/>
      <c r="C11" s="13"/>
      <c r="D11" s="13"/>
      <c r="E11" s="13"/>
      <c r="F11" s="13"/>
      <c r="G11" s="13"/>
      <c r="H11" s="13"/>
    </row>
    <row r="12" spans="1:24" x14ac:dyDescent="0.25">
      <c r="A12" s="13"/>
      <c r="B12" s="13"/>
      <c r="C12" s="13"/>
      <c r="D12" s="13"/>
      <c r="E12" s="13"/>
      <c r="F12" s="13"/>
      <c r="G12" s="13"/>
      <c r="H12" s="13"/>
    </row>
    <row r="13" spans="1:24" ht="26.25" customHeight="1" x14ac:dyDescent="0.25">
      <c r="A13" s="42" t="s">
        <v>89</v>
      </c>
      <c r="B13" s="42"/>
      <c r="C13" s="42" t="s">
        <v>90</v>
      </c>
      <c r="D13" s="42"/>
      <c r="E13" s="13"/>
      <c r="F13" s="13"/>
      <c r="G13" s="13"/>
      <c r="H13" s="13"/>
    </row>
    <row r="14" spans="1:24" x14ac:dyDescent="0.25">
      <c r="A14" s="43" t="s">
        <v>91</v>
      </c>
      <c r="B14" s="43"/>
      <c r="C14" s="43" t="s">
        <v>92</v>
      </c>
      <c r="D14" s="43"/>
      <c r="E14" s="13"/>
      <c r="F14" s="13"/>
      <c r="G14" s="13"/>
      <c r="H14" s="13"/>
    </row>
    <row r="15" spans="1:24" x14ac:dyDescent="0.25">
      <c r="A15" s="40" t="s">
        <v>93</v>
      </c>
      <c r="B15" s="40"/>
      <c r="C15" s="40" t="s">
        <v>94</v>
      </c>
      <c r="D15" s="40"/>
      <c r="E15" s="13"/>
      <c r="F15" s="13"/>
      <c r="G15" s="13"/>
      <c r="H15" s="13"/>
    </row>
    <row r="16" spans="1:24" x14ac:dyDescent="0.25">
      <c r="A16" s="43" t="s">
        <v>95</v>
      </c>
      <c r="B16" s="43"/>
      <c r="C16" s="43" t="s">
        <v>96</v>
      </c>
      <c r="D16" s="43"/>
      <c r="E16" s="13"/>
      <c r="F16" s="13"/>
      <c r="G16" s="13"/>
      <c r="H16" s="13"/>
    </row>
    <row r="17" spans="1:24" ht="15" customHeight="1" x14ac:dyDescent="0.25">
      <c r="A17" s="43" t="s">
        <v>97</v>
      </c>
      <c r="B17" s="43"/>
      <c r="C17" s="43" t="s">
        <v>98</v>
      </c>
      <c r="D17" s="43"/>
      <c r="E17" s="13"/>
      <c r="F17" s="13"/>
      <c r="G17" s="13"/>
      <c r="H17" s="13"/>
    </row>
    <row r="18" spans="1:24" x14ac:dyDescent="0.25">
      <c r="A18" s="43" t="s">
        <v>99</v>
      </c>
      <c r="B18" s="43"/>
      <c r="C18" s="43" t="s">
        <v>100</v>
      </c>
      <c r="D18" s="43"/>
      <c r="E18" s="13"/>
      <c r="F18" s="13"/>
      <c r="G18" s="13"/>
      <c r="H18" s="13"/>
    </row>
    <row r="19" spans="1:24" x14ac:dyDescent="0.25">
      <c r="A19" s="40" t="s">
        <v>101</v>
      </c>
      <c r="B19" s="40"/>
      <c r="C19" s="40" t="s">
        <v>102</v>
      </c>
      <c r="D19" s="40"/>
      <c r="E19" s="13"/>
      <c r="F19" s="13"/>
      <c r="G19" s="13"/>
      <c r="H19" s="13"/>
    </row>
    <row r="20" spans="1:24" x14ac:dyDescent="0.25">
      <c r="A20" s="43" t="s">
        <v>103</v>
      </c>
      <c r="B20" s="43"/>
      <c r="C20" s="43" t="s">
        <v>104</v>
      </c>
      <c r="D20" s="43"/>
      <c r="E20" s="13"/>
      <c r="F20" s="13"/>
      <c r="G20" s="13"/>
      <c r="H20" s="13"/>
    </row>
    <row r="21" spans="1:24" x14ac:dyDescent="0.25">
      <c r="A21" s="40" t="s">
        <v>105</v>
      </c>
      <c r="B21" s="44"/>
      <c r="C21" s="40" t="s">
        <v>106</v>
      </c>
      <c r="D21" s="40"/>
      <c r="E21" s="13"/>
      <c r="F21" s="13"/>
      <c r="G21" s="13"/>
      <c r="H21" s="13"/>
    </row>
    <row r="22" spans="1:24" x14ac:dyDescent="0.25">
      <c r="A22" s="40" t="s">
        <v>107</v>
      </c>
      <c r="B22" s="40"/>
      <c r="C22" s="40" t="s">
        <v>108</v>
      </c>
      <c r="D22" s="40"/>
      <c r="E22" s="13"/>
      <c r="F22" s="13"/>
      <c r="G22" s="13"/>
      <c r="H22" s="13"/>
    </row>
    <row r="23" spans="1:24" x14ac:dyDescent="0.25">
      <c r="A23" s="43" t="s">
        <v>109</v>
      </c>
      <c r="B23" s="43"/>
      <c r="C23" s="43" t="s">
        <v>110</v>
      </c>
      <c r="D23" s="43"/>
      <c r="E23" s="13"/>
      <c r="F23" s="13"/>
      <c r="G23" s="13"/>
      <c r="H23" s="13"/>
    </row>
    <row r="24" spans="1:24" x14ac:dyDescent="0.25">
      <c r="A24" s="43" t="s">
        <v>111</v>
      </c>
      <c r="B24" s="43"/>
      <c r="C24" s="43" t="s">
        <v>112</v>
      </c>
      <c r="D24" s="43"/>
      <c r="E24" s="13"/>
      <c r="F24" s="13"/>
      <c r="G24" s="13"/>
      <c r="H24" s="13"/>
    </row>
    <row r="25" spans="1:24" x14ac:dyDescent="0.25">
      <c r="A25" s="13"/>
      <c r="B25" s="13"/>
      <c r="C25" s="13"/>
      <c r="D25" s="13"/>
      <c r="E25" s="13"/>
      <c r="F25" s="13"/>
      <c r="G25" s="13"/>
      <c r="H25" s="13"/>
    </row>
    <row r="26" spans="1:24" x14ac:dyDescent="0.25">
      <c r="A26" s="13" t="s">
        <v>192</v>
      </c>
      <c r="B26" s="13"/>
      <c r="C26" s="13"/>
      <c r="D26" s="13"/>
      <c r="E26" s="13"/>
      <c r="F26" s="13"/>
      <c r="G26" s="13"/>
      <c r="H26" s="13"/>
      <c r="N26" s="16" t="s">
        <v>113</v>
      </c>
    </row>
    <row r="27" spans="1:24" x14ac:dyDescent="0.25">
      <c r="A27" s="13" t="s">
        <v>114</v>
      </c>
      <c r="B27" s="13"/>
      <c r="C27" s="13"/>
      <c r="D27" s="13"/>
      <c r="E27" s="13"/>
      <c r="F27" s="13"/>
      <c r="G27" s="13"/>
      <c r="H27" s="13"/>
    </row>
    <row r="28" spans="1:24" x14ac:dyDescent="0.25">
      <c r="A28" s="13" t="s">
        <v>115</v>
      </c>
      <c r="B28" s="13"/>
      <c r="C28" s="13"/>
      <c r="D28" s="13"/>
      <c r="E28" s="13"/>
      <c r="F28" s="13"/>
      <c r="G28" s="13"/>
      <c r="H28" s="13"/>
    </row>
    <row r="29" spans="1:24" x14ac:dyDescent="0.25">
      <c r="A29" s="13" t="s">
        <v>116</v>
      </c>
      <c r="B29" s="13"/>
      <c r="C29" s="13"/>
      <c r="D29" s="13"/>
      <c r="E29" s="13"/>
      <c r="F29" s="13"/>
      <c r="G29" s="13"/>
      <c r="H29" s="13"/>
    </row>
    <row r="30" spans="1:24" x14ac:dyDescent="0.25">
      <c r="A30" s="13" t="s">
        <v>117</v>
      </c>
      <c r="B30" s="13"/>
      <c r="C30" s="13"/>
      <c r="D30" s="13"/>
      <c r="E30" s="13"/>
      <c r="F30" s="13"/>
      <c r="G30" s="13"/>
      <c r="H30" s="13"/>
    </row>
    <row r="31" spans="1:24" ht="44.1" customHeight="1" x14ac:dyDescent="0.25">
      <c r="A31" s="41" t="s">
        <v>118</v>
      </c>
      <c r="B31" s="41"/>
      <c r="C31" s="41"/>
      <c r="D31" s="41"/>
      <c r="E31" s="41"/>
      <c r="F31" s="41"/>
      <c r="G31" s="41"/>
      <c r="H31" s="41"/>
      <c r="I31" s="41"/>
      <c r="J31" s="41"/>
      <c r="K31" s="41"/>
      <c r="L31" s="41"/>
      <c r="M31" s="41"/>
      <c r="N31" s="41"/>
      <c r="O31" s="41"/>
      <c r="P31" s="41"/>
      <c r="Q31" s="41"/>
      <c r="R31" s="41"/>
      <c r="S31" s="41"/>
      <c r="T31" s="41"/>
      <c r="U31" s="41"/>
      <c r="V31" s="41"/>
      <c r="W31" s="41"/>
      <c r="X31" s="41"/>
    </row>
    <row r="32" spans="1:24" x14ac:dyDescent="0.25">
      <c r="A32" s="13"/>
      <c r="B32" s="13"/>
      <c r="C32" s="13"/>
      <c r="D32" s="13"/>
      <c r="E32" s="13"/>
      <c r="F32" s="13"/>
      <c r="G32" s="13"/>
      <c r="H32" s="13"/>
    </row>
    <row r="33" spans="1:8" x14ac:dyDescent="0.25">
      <c r="A33" s="15" t="s">
        <v>119</v>
      </c>
      <c r="B33" s="13"/>
      <c r="C33" s="13"/>
      <c r="D33" s="13"/>
      <c r="E33" s="13"/>
      <c r="F33" s="13"/>
      <c r="G33" s="13"/>
      <c r="H33" s="13"/>
    </row>
    <row r="34" spans="1:8" x14ac:dyDescent="0.25">
      <c r="A34" s="13" t="s">
        <v>120</v>
      </c>
      <c r="B34" s="13"/>
      <c r="C34" s="13"/>
      <c r="D34" s="13"/>
      <c r="E34" s="13"/>
      <c r="F34" s="13"/>
      <c r="G34" s="13"/>
      <c r="H34" s="13"/>
    </row>
    <row r="35" spans="1:8" x14ac:dyDescent="0.25">
      <c r="A35" s="13" t="s">
        <v>86</v>
      </c>
      <c r="B35" s="13"/>
      <c r="C35" s="13"/>
      <c r="D35" s="13"/>
      <c r="E35" s="13"/>
      <c r="F35" s="13"/>
      <c r="G35" s="13"/>
      <c r="H35" s="13"/>
    </row>
    <row r="36" spans="1:8" x14ac:dyDescent="0.25">
      <c r="A36" s="13" t="s">
        <v>121</v>
      </c>
      <c r="B36" s="13"/>
      <c r="C36" s="13"/>
      <c r="D36" s="13"/>
      <c r="E36" s="13"/>
      <c r="F36" s="13"/>
      <c r="G36" s="13"/>
      <c r="H36" s="13"/>
    </row>
    <row r="37" spans="1:8" x14ac:dyDescent="0.25">
      <c r="A37" s="13"/>
      <c r="B37" s="13"/>
      <c r="C37" s="13"/>
      <c r="D37" s="13"/>
      <c r="E37" s="13"/>
      <c r="F37" s="13"/>
      <c r="G37" s="13"/>
      <c r="H37" s="13"/>
    </row>
    <row r="38" spans="1:8" x14ac:dyDescent="0.25">
      <c r="A38" s="13"/>
      <c r="B38" s="13"/>
      <c r="C38" s="13"/>
      <c r="D38" s="13"/>
      <c r="E38" s="13"/>
      <c r="F38" s="13"/>
      <c r="G38" s="13"/>
      <c r="H38" s="13"/>
    </row>
    <row r="39" spans="1:8" x14ac:dyDescent="0.25">
      <c r="A39" s="15" t="s">
        <v>122</v>
      </c>
      <c r="B39" s="13"/>
      <c r="C39" s="13"/>
      <c r="D39" s="13"/>
      <c r="E39" s="13"/>
      <c r="F39" s="13"/>
      <c r="G39" s="13"/>
      <c r="H39" s="13"/>
    </row>
    <row r="40" spans="1:8" x14ac:dyDescent="0.25">
      <c r="A40" s="13" t="s">
        <v>123</v>
      </c>
      <c r="B40" s="13"/>
      <c r="C40" s="13"/>
      <c r="D40" s="13"/>
      <c r="E40" s="13"/>
      <c r="F40" s="13"/>
      <c r="G40" s="13"/>
      <c r="H40" s="13"/>
    </row>
    <row r="41" spans="1:8" x14ac:dyDescent="0.25">
      <c r="A41" s="13" t="s">
        <v>124</v>
      </c>
      <c r="B41" s="13"/>
      <c r="C41" s="13"/>
      <c r="D41" s="13"/>
      <c r="E41" s="13"/>
      <c r="F41" s="13"/>
      <c r="G41" s="13"/>
      <c r="H41" s="13"/>
    </row>
    <row r="42" spans="1:8" x14ac:dyDescent="0.25">
      <c r="A42" s="13" t="s">
        <v>125</v>
      </c>
      <c r="B42" s="13"/>
      <c r="C42" s="13"/>
      <c r="D42" s="13"/>
      <c r="E42" s="13"/>
      <c r="F42" s="13"/>
      <c r="G42" s="13"/>
      <c r="H42" s="13"/>
    </row>
    <row r="43" spans="1:8" x14ac:dyDescent="0.25">
      <c r="A43" s="13"/>
      <c r="B43" s="13"/>
      <c r="C43" s="13"/>
      <c r="D43" s="13"/>
      <c r="E43" s="13"/>
      <c r="F43" s="13"/>
      <c r="G43" s="13"/>
      <c r="H43" s="13"/>
    </row>
    <row r="44" spans="1:8" x14ac:dyDescent="0.25">
      <c r="A44" s="15" t="s">
        <v>126</v>
      </c>
      <c r="B44" s="13"/>
      <c r="C44" s="13"/>
      <c r="D44" s="13"/>
      <c r="E44" s="13"/>
      <c r="F44" s="13"/>
      <c r="G44" s="13"/>
      <c r="H44" s="13"/>
    </row>
    <row r="45" spans="1:8" x14ac:dyDescent="0.25">
      <c r="A45" s="13"/>
      <c r="B45" s="13"/>
      <c r="C45" s="13"/>
      <c r="D45" s="13"/>
      <c r="E45" s="13"/>
      <c r="F45" s="13"/>
      <c r="G45" s="13"/>
      <c r="H45" s="13"/>
    </row>
    <row r="46" spans="1:8" x14ac:dyDescent="0.25">
      <c r="A46" s="13" t="s">
        <v>127</v>
      </c>
      <c r="B46" s="13"/>
      <c r="C46" s="13"/>
      <c r="D46" s="13"/>
      <c r="E46" s="13"/>
      <c r="F46" s="13"/>
      <c r="G46" s="13"/>
      <c r="H46" s="13"/>
    </row>
    <row r="47" spans="1:8" x14ac:dyDescent="0.25">
      <c r="A47" s="13" t="s">
        <v>128</v>
      </c>
      <c r="B47" s="13"/>
      <c r="C47" s="13"/>
      <c r="D47" s="13"/>
      <c r="E47" s="13"/>
      <c r="F47" s="13"/>
      <c r="G47" s="13"/>
      <c r="H47" s="13"/>
    </row>
    <row r="48" spans="1:8" x14ac:dyDescent="0.25">
      <c r="A48" s="13" t="s">
        <v>129</v>
      </c>
      <c r="B48" s="13"/>
      <c r="C48" s="13"/>
      <c r="D48" s="13"/>
      <c r="E48" s="13"/>
      <c r="F48" s="13"/>
      <c r="G48" s="13"/>
      <c r="H48" s="13"/>
    </row>
    <row r="49" spans="1:8" x14ac:dyDescent="0.25">
      <c r="A49" s="13" t="s">
        <v>130</v>
      </c>
      <c r="B49" s="13"/>
      <c r="C49" s="13"/>
      <c r="D49" s="13"/>
      <c r="E49" s="13"/>
      <c r="F49" s="13"/>
      <c r="G49" s="13"/>
      <c r="H49" s="13"/>
    </row>
    <row r="50" spans="1:8" x14ac:dyDescent="0.25">
      <c r="A50" s="13" t="s">
        <v>131</v>
      </c>
      <c r="B50" s="13"/>
      <c r="C50" s="13"/>
      <c r="D50" s="13"/>
      <c r="E50" s="13"/>
      <c r="F50" s="13"/>
      <c r="G50" s="13"/>
      <c r="H50" s="13"/>
    </row>
    <row r="51" spans="1:8" x14ac:dyDescent="0.25">
      <c r="A51" s="13" t="s">
        <v>132</v>
      </c>
      <c r="B51" s="13"/>
      <c r="C51" s="13"/>
      <c r="D51" s="13"/>
      <c r="E51" s="13"/>
      <c r="F51" s="13"/>
      <c r="G51" s="13"/>
      <c r="H51" s="13"/>
    </row>
    <row r="52" spans="1:8" x14ac:dyDescent="0.25">
      <c r="A52" s="13" t="s">
        <v>133</v>
      </c>
      <c r="B52" s="13"/>
      <c r="C52" s="13"/>
      <c r="D52" s="13"/>
      <c r="E52" s="13"/>
      <c r="F52" s="13"/>
      <c r="G52" s="13"/>
      <c r="H52" s="13"/>
    </row>
    <row r="53" spans="1:8" x14ac:dyDescent="0.25">
      <c r="A53" s="13" t="s">
        <v>134</v>
      </c>
      <c r="B53" s="13"/>
      <c r="C53" s="13"/>
      <c r="D53" s="13"/>
      <c r="E53" s="13"/>
      <c r="F53" s="13"/>
      <c r="G53" s="13"/>
      <c r="H53" s="13"/>
    </row>
    <row r="54" spans="1:8" x14ac:dyDescent="0.25">
      <c r="A54" s="13" t="s">
        <v>135</v>
      </c>
      <c r="B54" s="13"/>
      <c r="C54" s="13"/>
      <c r="D54" s="13"/>
      <c r="E54" s="13"/>
      <c r="F54" s="13"/>
      <c r="G54" s="13"/>
      <c r="H54" s="13"/>
    </row>
    <row r="55" spans="1:8" x14ac:dyDescent="0.25">
      <c r="A55" s="13"/>
      <c r="B55" s="13"/>
      <c r="C55" s="13"/>
      <c r="D55" s="13"/>
      <c r="E55" s="13"/>
      <c r="F55" s="13"/>
      <c r="G55" s="13"/>
      <c r="H55" s="13"/>
    </row>
    <row r="56" spans="1:8" x14ac:dyDescent="0.25">
      <c r="A56" s="15" t="s">
        <v>136</v>
      </c>
      <c r="B56" s="13"/>
      <c r="C56" s="13"/>
      <c r="D56" s="13"/>
      <c r="E56" s="13"/>
      <c r="F56" s="13"/>
      <c r="G56" s="13"/>
      <c r="H56" s="13"/>
    </row>
    <row r="57" spans="1:8" x14ac:dyDescent="0.25">
      <c r="A57" s="13" t="s">
        <v>137</v>
      </c>
      <c r="B57" s="13" t="s">
        <v>138</v>
      </c>
      <c r="C57" s="13"/>
      <c r="D57" s="13"/>
      <c r="E57" s="13"/>
      <c r="F57" s="13"/>
      <c r="G57" s="13"/>
      <c r="H57" s="13"/>
    </row>
    <row r="58" spans="1:8" x14ac:dyDescent="0.25">
      <c r="A58" s="13" t="s">
        <v>139</v>
      </c>
      <c r="B58" s="13" t="s">
        <v>140</v>
      </c>
      <c r="C58" s="13"/>
      <c r="D58" s="13"/>
      <c r="E58" s="13"/>
      <c r="F58" s="13"/>
      <c r="G58" s="13"/>
      <c r="H58" s="13"/>
    </row>
    <row r="59" spans="1:8" x14ac:dyDescent="0.25">
      <c r="A59" s="13" t="s">
        <v>141</v>
      </c>
      <c r="B59" s="13" t="s">
        <v>142</v>
      </c>
      <c r="C59" s="13"/>
      <c r="D59" s="13"/>
      <c r="E59" s="13"/>
      <c r="F59" s="13"/>
      <c r="G59" s="13"/>
      <c r="H59" s="13"/>
    </row>
    <row r="60" spans="1:8" x14ac:dyDescent="0.25">
      <c r="A60" s="13" t="s">
        <v>57</v>
      </c>
      <c r="B60" s="13" t="s">
        <v>143</v>
      </c>
      <c r="C60" s="13"/>
      <c r="D60" s="13"/>
      <c r="E60" s="13"/>
      <c r="F60" s="13"/>
      <c r="G60" s="13"/>
      <c r="H60" s="13"/>
    </row>
    <row r="61" spans="1:8" x14ac:dyDescent="0.25">
      <c r="A61" s="13" t="s">
        <v>58</v>
      </c>
      <c r="B61" s="13" t="s">
        <v>144</v>
      </c>
      <c r="C61" s="13"/>
      <c r="D61" s="13"/>
      <c r="E61" s="13"/>
      <c r="F61" s="13"/>
      <c r="G61" s="13"/>
      <c r="H61" s="13"/>
    </row>
    <row r="62" spans="1:8" x14ac:dyDescent="0.25">
      <c r="A62" s="13" t="s">
        <v>145</v>
      </c>
      <c r="B62" s="13" t="s">
        <v>146</v>
      </c>
      <c r="C62" s="13"/>
      <c r="D62" s="13"/>
      <c r="E62" s="13"/>
      <c r="F62" s="13"/>
      <c r="G62" s="13"/>
      <c r="H62" s="13"/>
    </row>
    <row r="63" spans="1:8" x14ac:dyDescent="0.25">
      <c r="A63" s="13" t="s">
        <v>147</v>
      </c>
      <c r="B63" s="13" t="s">
        <v>148</v>
      </c>
      <c r="C63" s="13"/>
      <c r="D63" s="13"/>
      <c r="E63" s="13"/>
      <c r="F63" s="13"/>
      <c r="G63" s="13"/>
      <c r="H63" s="13"/>
    </row>
    <row r="64" spans="1:8" x14ac:dyDescent="0.25">
      <c r="A64" s="13" t="s">
        <v>149</v>
      </c>
      <c r="B64" s="13" t="s">
        <v>150</v>
      </c>
      <c r="C64" s="13"/>
      <c r="D64" s="13"/>
      <c r="E64" s="13"/>
      <c r="F64" s="13"/>
      <c r="G64" s="13"/>
      <c r="H64" s="13"/>
    </row>
    <row r="65" spans="1:8" x14ac:dyDescent="0.25">
      <c r="A65" s="13" t="s">
        <v>9</v>
      </c>
      <c r="B65" s="13" t="s">
        <v>151</v>
      </c>
      <c r="C65" s="13"/>
      <c r="D65" s="13"/>
      <c r="E65" s="13"/>
      <c r="F65" s="13"/>
      <c r="G65" s="13"/>
      <c r="H65" s="13"/>
    </row>
    <row r="66" spans="1:8" x14ac:dyDescent="0.25">
      <c r="A66" s="13" t="s">
        <v>152</v>
      </c>
      <c r="B66" s="13" t="s">
        <v>153</v>
      </c>
      <c r="C66" s="13"/>
      <c r="D66" s="13"/>
      <c r="E66" s="13"/>
      <c r="F66" s="13"/>
      <c r="G66" s="13"/>
      <c r="H66" s="13"/>
    </row>
    <row r="67" spans="1:8" x14ac:dyDescent="0.25">
      <c r="A67" s="13" t="s">
        <v>154</v>
      </c>
      <c r="B67" s="13" t="s">
        <v>155</v>
      </c>
      <c r="C67" s="13"/>
      <c r="D67" s="13"/>
      <c r="E67" s="13"/>
      <c r="F67" s="13"/>
      <c r="G67" s="13"/>
      <c r="H67" s="13"/>
    </row>
  </sheetData>
  <mergeCells count="26">
    <mergeCell ref="A31:X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5:B15"/>
    <mergeCell ref="C15:D15"/>
    <mergeCell ref="A10:X10"/>
    <mergeCell ref="A13:B13"/>
    <mergeCell ref="C13:D13"/>
    <mergeCell ref="A14:B14"/>
    <mergeCell ref="C14:D14"/>
  </mergeCells>
  <hyperlinks>
    <hyperlink ref="N2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showGridLines="0" topLeftCell="A49" zoomScale="60" zoomScaleNormal="60" workbookViewId="0">
      <pane xSplit="1" topLeftCell="O1" activePane="topRight" state="frozen"/>
      <selection pane="topRight" activeCell="C28" sqref="C28:F28"/>
    </sheetView>
  </sheetViews>
  <sheetFormatPr defaultColWidth="9.140625" defaultRowHeight="15" x14ac:dyDescent="0.25"/>
  <cols>
    <col min="1" max="1" width="19.28515625" style="28" customWidth="1"/>
    <col min="2" max="2" width="7.42578125" style="28" customWidth="1"/>
    <col min="3" max="31" width="19.5703125" style="28" customWidth="1"/>
    <col min="32" max="32" width="16" style="28" customWidth="1"/>
    <col min="33" max="33" width="13.42578125" style="28" bestFit="1" customWidth="1"/>
    <col min="34" max="16384" width="9.140625" style="28"/>
  </cols>
  <sheetData>
    <row r="1" spans="1:32" ht="7.35" customHeight="1" x14ac:dyDescent="0.25"/>
    <row r="2" spans="1:32" ht="18" customHeight="1" x14ac:dyDescent="0.25"/>
    <row r="3" spans="1:32" ht="18" x14ac:dyDescent="0.25">
      <c r="A3" s="1" t="s">
        <v>0</v>
      </c>
      <c r="B3" s="30" t="s">
        <v>1</v>
      </c>
      <c r="C3" s="45">
        <v>2011</v>
      </c>
      <c r="D3" s="52"/>
      <c r="E3" s="52"/>
      <c r="F3" s="52"/>
      <c r="G3" s="45">
        <v>2012</v>
      </c>
      <c r="H3" s="52"/>
      <c r="I3" s="52"/>
      <c r="J3" s="52"/>
      <c r="K3" s="45">
        <v>2013</v>
      </c>
      <c r="L3" s="52"/>
      <c r="M3" s="52"/>
      <c r="N3" s="52"/>
      <c r="O3" s="45">
        <v>2014</v>
      </c>
      <c r="P3" s="52"/>
      <c r="Q3" s="52"/>
      <c r="R3" s="52"/>
      <c r="S3" s="45">
        <v>2015</v>
      </c>
      <c r="T3" s="52"/>
      <c r="U3" s="52"/>
      <c r="V3" s="52"/>
      <c r="W3" s="45">
        <v>2016</v>
      </c>
      <c r="X3" s="52"/>
      <c r="Y3" s="52"/>
      <c r="Z3" s="52"/>
      <c r="AA3" s="45">
        <v>2017</v>
      </c>
      <c r="AB3" s="46"/>
      <c r="AC3" s="46"/>
      <c r="AD3" s="46"/>
      <c r="AE3" s="45">
        <v>2018</v>
      </c>
      <c r="AF3" s="45"/>
    </row>
    <row r="4" spans="1:32" x14ac:dyDescent="0.25">
      <c r="A4" s="22" t="s">
        <v>2</v>
      </c>
      <c r="B4" s="6" t="s">
        <v>3</v>
      </c>
      <c r="C4" s="9" t="s">
        <v>74</v>
      </c>
      <c r="D4" s="9" t="s">
        <v>5</v>
      </c>
      <c r="E4" s="9" t="s">
        <v>6</v>
      </c>
      <c r="F4" s="9" t="s">
        <v>7</v>
      </c>
      <c r="G4" s="9" t="s">
        <v>75</v>
      </c>
      <c r="H4" s="9" t="s">
        <v>5</v>
      </c>
      <c r="I4" s="9" t="s">
        <v>6</v>
      </c>
      <c r="J4" s="9" t="s">
        <v>7</v>
      </c>
      <c r="K4" s="9" t="s">
        <v>76</v>
      </c>
      <c r="L4" s="9" t="s">
        <v>5</v>
      </c>
      <c r="M4" s="9" t="s">
        <v>6</v>
      </c>
      <c r="N4" s="9" t="s">
        <v>7</v>
      </c>
      <c r="O4" s="9" t="s">
        <v>77</v>
      </c>
      <c r="P4" s="9" t="s">
        <v>5</v>
      </c>
      <c r="Q4" s="9" t="s">
        <v>6</v>
      </c>
      <c r="R4" s="9" t="s">
        <v>7</v>
      </c>
      <c r="S4" s="9" t="s">
        <v>78</v>
      </c>
      <c r="T4" s="9" t="s">
        <v>5</v>
      </c>
      <c r="U4" s="9" t="s">
        <v>6</v>
      </c>
      <c r="V4" s="9" t="s">
        <v>7</v>
      </c>
      <c r="W4" s="9" t="s">
        <v>79</v>
      </c>
      <c r="X4" s="9" t="s">
        <v>5</v>
      </c>
      <c r="Y4" s="9" t="s">
        <v>6</v>
      </c>
      <c r="Z4" s="9" t="s">
        <v>7</v>
      </c>
      <c r="AA4" s="9" t="s">
        <v>80</v>
      </c>
      <c r="AB4" s="9" t="s">
        <v>5</v>
      </c>
      <c r="AC4" s="9" t="s">
        <v>6</v>
      </c>
      <c r="AD4" s="10" t="s">
        <v>7</v>
      </c>
      <c r="AE4" s="9" t="s">
        <v>81</v>
      </c>
      <c r="AF4" s="29" t="s">
        <v>5</v>
      </c>
    </row>
    <row r="5" spans="1:32" x14ac:dyDescent="0.25">
      <c r="A5" s="6" t="s">
        <v>8</v>
      </c>
      <c r="B5" s="6" t="s">
        <v>9</v>
      </c>
      <c r="C5" s="11">
        <v>0</v>
      </c>
      <c r="D5" s="11">
        <v>0</v>
      </c>
      <c r="E5" s="11">
        <v>0</v>
      </c>
      <c r="F5" s="11">
        <v>0</v>
      </c>
      <c r="G5" s="11">
        <v>0</v>
      </c>
      <c r="H5" s="11">
        <v>0</v>
      </c>
      <c r="I5" s="11">
        <v>0</v>
      </c>
      <c r="J5" s="11">
        <v>0</v>
      </c>
      <c r="K5" s="11">
        <v>0</v>
      </c>
      <c r="L5" s="11">
        <v>53</v>
      </c>
      <c r="M5" s="11">
        <v>26167</v>
      </c>
      <c r="N5" s="11">
        <v>30490</v>
      </c>
      <c r="O5" s="11">
        <v>27811</v>
      </c>
      <c r="P5" s="11">
        <v>29055</v>
      </c>
      <c r="Q5" s="11">
        <v>42243</v>
      </c>
      <c r="R5" s="11">
        <v>45928</v>
      </c>
      <c r="S5" s="11">
        <v>57543</v>
      </c>
      <c r="T5" s="11">
        <v>92918</v>
      </c>
      <c r="U5" s="11">
        <v>108937</v>
      </c>
      <c r="V5" s="11">
        <v>108382</v>
      </c>
      <c r="W5" s="11">
        <v>127413</v>
      </c>
      <c r="X5" s="11">
        <v>125608</v>
      </c>
      <c r="Y5" s="11">
        <v>102850</v>
      </c>
      <c r="Z5" s="11">
        <v>105280</v>
      </c>
      <c r="AA5" s="11">
        <v>101428</v>
      </c>
      <c r="AB5" s="11">
        <v>139816</v>
      </c>
      <c r="AC5" s="11">
        <v>165430</v>
      </c>
      <c r="AD5" s="11">
        <v>167082</v>
      </c>
      <c r="AE5" s="11">
        <v>161744</v>
      </c>
      <c r="AF5" s="11">
        <v>150731</v>
      </c>
    </row>
    <row r="6" spans="1:32" x14ac:dyDescent="0.25">
      <c r="A6" s="6" t="s">
        <v>10</v>
      </c>
      <c r="B6" s="6" t="s">
        <v>9</v>
      </c>
      <c r="C6" s="11">
        <v>2212</v>
      </c>
      <c r="D6" s="11">
        <v>3069</v>
      </c>
      <c r="E6" s="11">
        <v>4960</v>
      </c>
      <c r="F6" s="11">
        <v>4474</v>
      </c>
      <c r="G6" s="11">
        <v>4367</v>
      </c>
      <c r="H6" s="11">
        <v>4221</v>
      </c>
      <c r="I6" s="11">
        <v>3577</v>
      </c>
      <c r="J6" s="11">
        <v>2680</v>
      </c>
      <c r="K6" s="11">
        <v>4240</v>
      </c>
      <c r="L6" s="11">
        <v>5127</v>
      </c>
      <c r="M6" s="11">
        <v>22948</v>
      </c>
      <c r="N6" s="11">
        <v>9044</v>
      </c>
      <c r="O6" s="11">
        <v>13893</v>
      </c>
      <c r="P6" s="11">
        <v>8777</v>
      </c>
      <c r="Q6" s="11">
        <v>30237</v>
      </c>
      <c r="R6" s="11">
        <v>41302</v>
      </c>
      <c r="S6" s="11">
        <v>43781</v>
      </c>
      <c r="T6" s="11">
        <v>57663</v>
      </c>
      <c r="U6" s="11">
        <v>63413</v>
      </c>
      <c r="V6" s="11">
        <v>67573</v>
      </c>
      <c r="W6" s="11">
        <v>63222</v>
      </c>
      <c r="X6" s="11">
        <v>71266</v>
      </c>
      <c r="Y6" s="11">
        <v>52144</v>
      </c>
      <c r="Z6" s="11">
        <v>45611</v>
      </c>
      <c r="AA6" s="11">
        <v>35211</v>
      </c>
      <c r="AB6" s="11">
        <v>33576</v>
      </c>
      <c r="AC6" s="11">
        <v>19732</v>
      </c>
      <c r="AD6" s="11">
        <v>18521</v>
      </c>
      <c r="AE6" s="11">
        <v>17615</v>
      </c>
      <c r="AF6" s="11">
        <v>18214</v>
      </c>
    </row>
    <row r="7" spans="1:32" x14ac:dyDescent="0.25">
      <c r="A7" s="6" t="s">
        <v>11</v>
      </c>
      <c r="B7" s="6" t="s">
        <v>9</v>
      </c>
      <c r="C7" s="11">
        <v>32732</v>
      </c>
      <c r="D7" s="11">
        <v>34288</v>
      </c>
      <c r="E7" s="11">
        <v>33231</v>
      </c>
      <c r="F7" s="11">
        <v>32727</v>
      </c>
      <c r="G7" s="11">
        <v>32327</v>
      </c>
      <c r="H7" s="11">
        <v>33371</v>
      </c>
      <c r="I7" s="11">
        <v>39529</v>
      </c>
      <c r="J7" s="11">
        <v>38669</v>
      </c>
      <c r="K7" s="11">
        <v>44095</v>
      </c>
      <c r="L7" s="11">
        <v>45023</v>
      </c>
      <c r="M7" s="11">
        <v>40879</v>
      </c>
      <c r="N7" s="11">
        <v>41510</v>
      </c>
      <c r="O7" s="11">
        <v>46209</v>
      </c>
      <c r="P7" s="11">
        <v>57273</v>
      </c>
      <c r="Q7" s="11">
        <v>53864</v>
      </c>
      <c r="R7" s="11">
        <v>53377</v>
      </c>
      <c r="S7" s="11">
        <v>49887</v>
      </c>
      <c r="T7" s="11">
        <v>41204</v>
      </c>
      <c r="U7" s="11">
        <v>40718</v>
      </c>
      <c r="V7" s="11">
        <v>39658</v>
      </c>
      <c r="W7" s="11">
        <v>38471</v>
      </c>
      <c r="X7" s="11">
        <v>40374</v>
      </c>
      <c r="Y7" s="11">
        <v>39394</v>
      </c>
      <c r="Z7" s="11">
        <v>37204</v>
      </c>
      <c r="AA7" s="11">
        <v>15858</v>
      </c>
      <c r="AB7" s="11">
        <v>14203</v>
      </c>
      <c r="AC7" s="11">
        <v>14158</v>
      </c>
      <c r="AD7" s="11">
        <v>14351</v>
      </c>
      <c r="AE7" s="11">
        <v>15567</v>
      </c>
      <c r="AF7" s="11">
        <v>16732</v>
      </c>
    </row>
    <row r="8" spans="1:32" x14ac:dyDescent="0.25">
      <c r="A8" s="6" t="s">
        <v>12</v>
      </c>
      <c r="B8" s="6" t="s">
        <v>9</v>
      </c>
      <c r="C8" s="11">
        <v>7202</v>
      </c>
      <c r="D8" s="11">
        <v>7881</v>
      </c>
      <c r="E8" s="11">
        <v>8212</v>
      </c>
      <c r="F8" s="11">
        <v>8117</v>
      </c>
      <c r="G8" s="11">
        <v>7899</v>
      </c>
      <c r="H8" s="11">
        <v>9787</v>
      </c>
      <c r="I8" s="11">
        <v>10413</v>
      </c>
      <c r="J8" s="11">
        <v>11175</v>
      </c>
      <c r="K8" s="11">
        <v>15151</v>
      </c>
      <c r="L8" s="11">
        <v>13029</v>
      </c>
      <c r="M8" s="11">
        <v>9955</v>
      </c>
      <c r="N8" s="11">
        <v>12306</v>
      </c>
      <c r="O8" s="11">
        <v>11495</v>
      </c>
      <c r="P8" s="11">
        <v>13162</v>
      </c>
      <c r="Q8" s="11">
        <v>7022</v>
      </c>
      <c r="R8" s="11">
        <v>4963</v>
      </c>
      <c r="S8" s="11">
        <v>4536</v>
      </c>
      <c r="T8" s="11">
        <v>2780</v>
      </c>
      <c r="U8" s="11">
        <v>1920</v>
      </c>
      <c r="V8" s="11">
        <v>806</v>
      </c>
      <c r="W8" s="11">
        <v>1412</v>
      </c>
      <c r="X8" s="11">
        <v>1149</v>
      </c>
      <c r="Y8" s="11">
        <v>596</v>
      </c>
      <c r="Z8" s="11">
        <v>576</v>
      </c>
      <c r="AA8" s="11">
        <v>-3</v>
      </c>
      <c r="AB8" s="11">
        <v>9</v>
      </c>
      <c r="AC8" s="11">
        <v>48</v>
      </c>
      <c r="AD8" s="11">
        <v>72</v>
      </c>
      <c r="AE8" s="11">
        <v>41</v>
      </c>
      <c r="AF8" s="11">
        <v>43</v>
      </c>
    </row>
    <row r="9" spans="1:32" x14ac:dyDescent="0.25">
      <c r="A9" s="6" t="s">
        <v>13</v>
      </c>
      <c r="B9" s="6" t="s">
        <v>9</v>
      </c>
      <c r="C9" s="11">
        <v>0</v>
      </c>
      <c r="D9" s="11">
        <v>0</v>
      </c>
      <c r="E9" s="11">
        <v>0</v>
      </c>
      <c r="F9" s="11">
        <v>0</v>
      </c>
      <c r="G9" s="11">
        <v>0</v>
      </c>
      <c r="H9" s="11">
        <v>0</v>
      </c>
      <c r="I9" s="11">
        <v>0</v>
      </c>
      <c r="J9" s="11">
        <v>0</v>
      </c>
      <c r="K9" s="11">
        <v>0</v>
      </c>
      <c r="L9" s="11">
        <v>0</v>
      </c>
      <c r="M9" s="11">
        <v>0</v>
      </c>
      <c r="N9" s="11">
        <v>0</v>
      </c>
      <c r="O9" s="11">
        <v>0</v>
      </c>
      <c r="P9" s="11">
        <v>0</v>
      </c>
      <c r="Q9" s="11">
        <v>0</v>
      </c>
      <c r="R9" s="11">
        <v>0</v>
      </c>
      <c r="S9" s="11">
        <v>0</v>
      </c>
      <c r="T9" s="11">
        <v>0</v>
      </c>
      <c r="U9" s="11">
        <v>50</v>
      </c>
      <c r="V9" s="11">
        <v>24</v>
      </c>
      <c r="W9" s="11">
        <v>33</v>
      </c>
      <c r="X9" s="11">
        <v>28</v>
      </c>
      <c r="Y9" s="11">
        <v>1</v>
      </c>
      <c r="Z9" s="11">
        <v>2</v>
      </c>
      <c r="AA9" s="11">
        <v>562</v>
      </c>
      <c r="AB9" s="11">
        <v>820</v>
      </c>
      <c r="AC9" s="11">
        <v>970</v>
      </c>
      <c r="AD9" s="11">
        <v>1084</v>
      </c>
      <c r="AE9" s="11">
        <v>1408</v>
      </c>
      <c r="AF9" s="11">
        <v>1664</v>
      </c>
    </row>
    <row r="10" spans="1:32" x14ac:dyDescent="0.25">
      <c r="A10" s="6" t="s">
        <v>14</v>
      </c>
      <c r="B10" s="6" t="s">
        <v>9</v>
      </c>
      <c r="C10" s="11">
        <v>459</v>
      </c>
      <c r="D10" s="11">
        <v>1293</v>
      </c>
      <c r="E10" s="11">
        <v>2455</v>
      </c>
      <c r="F10" s="11">
        <v>3536</v>
      </c>
      <c r="G10" s="11">
        <v>4519</v>
      </c>
      <c r="H10" s="11">
        <v>5560</v>
      </c>
      <c r="I10" s="11">
        <v>7294</v>
      </c>
      <c r="J10" s="11">
        <v>9611</v>
      </c>
      <c r="K10" s="11">
        <v>15051</v>
      </c>
      <c r="L10" s="11">
        <v>19516</v>
      </c>
      <c r="M10" s="11">
        <v>25039</v>
      </c>
      <c r="N10" s="11">
        <v>34347</v>
      </c>
      <c r="O10" s="11">
        <v>41753</v>
      </c>
      <c r="P10" s="11">
        <v>51092</v>
      </c>
      <c r="Q10" s="11">
        <v>59366</v>
      </c>
      <c r="R10" s="11">
        <v>69119</v>
      </c>
      <c r="S10" s="11">
        <v>73708</v>
      </c>
      <c r="T10" s="11">
        <v>78072</v>
      </c>
      <c r="U10" s="11">
        <v>91036</v>
      </c>
      <c r="V10" s="11">
        <v>94924</v>
      </c>
      <c r="W10" s="11">
        <v>125196</v>
      </c>
      <c r="X10" s="11">
        <v>132740</v>
      </c>
      <c r="Y10" s="11">
        <v>142262</v>
      </c>
      <c r="Z10" s="11">
        <v>165961</v>
      </c>
      <c r="AA10" s="11">
        <v>189804</v>
      </c>
      <c r="AB10" s="11">
        <v>191886</v>
      </c>
      <c r="AC10" s="11">
        <v>203316</v>
      </c>
      <c r="AD10" s="11">
        <v>218653</v>
      </c>
      <c r="AE10" s="11">
        <v>254707</v>
      </c>
      <c r="AF10" s="11">
        <v>273517</v>
      </c>
    </row>
    <row r="11" spans="1:32" x14ac:dyDescent="0.25">
      <c r="A11" s="6" t="s">
        <v>15</v>
      </c>
      <c r="B11" s="6" t="s">
        <v>9</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81268</v>
      </c>
      <c r="X11" s="11">
        <v>83409</v>
      </c>
      <c r="Y11" s="11">
        <v>83378</v>
      </c>
      <c r="Z11" s="11">
        <v>91360</v>
      </c>
      <c r="AA11" s="11">
        <v>101841</v>
      </c>
      <c r="AB11" s="11">
        <v>103124</v>
      </c>
      <c r="AC11" s="11">
        <v>100069</v>
      </c>
      <c r="AD11" s="11">
        <v>105407</v>
      </c>
      <c r="AE11" s="11">
        <v>100223</v>
      </c>
      <c r="AF11" s="11">
        <v>101150</v>
      </c>
    </row>
    <row r="12" spans="1:32" x14ac:dyDescent="0.25">
      <c r="A12" s="6" t="s">
        <v>16</v>
      </c>
      <c r="B12" s="6" t="s">
        <v>9</v>
      </c>
      <c r="C12" s="11">
        <v>7906</v>
      </c>
      <c r="D12" s="11">
        <v>8418</v>
      </c>
      <c r="E12" s="11">
        <v>9811</v>
      </c>
      <c r="F12" s="11">
        <v>13731</v>
      </c>
      <c r="G12" s="11">
        <v>21866</v>
      </c>
      <c r="H12" s="11">
        <v>26979</v>
      </c>
      <c r="I12" s="11">
        <v>73093</v>
      </c>
      <c r="J12" s="11">
        <v>27272</v>
      </c>
      <c r="K12" s="11">
        <v>35798</v>
      </c>
      <c r="L12" s="11">
        <v>29417</v>
      </c>
      <c r="M12" s="11">
        <v>85863</v>
      </c>
      <c r="N12" s="11">
        <v>69384</v>
      </c>
      <c r="O12" s="11">
        <v>58744</v>
      </c>
      <c r="P12" s="11">
        <v>137169</v>
      </c>
      <c r="Q12" s="11">
        <v>104166</v>
      </c>
      <c r="R12" s="11">
        <v>102631</v>
      </c>
      <c r="S12" s="11">
        <v>80441</v>
      </c>
      <c r="T12" s="11">
        <v>92286</v>
      </c>
      <c r="U12" s="11">
        <v>117214</v>
      </c>
      <c r="V12" s="11">
        <v>170715</v>
      </c>
      <c r="W12" s="11">
        <v>138375</v>
      </c>
      <c r="X12" s="11">
        <v>185437</v>
      </c>
      <c r="Y12" s="11">
        <v>207699</v>
      </c>
      <c r="Z12" s="11">
        <v>145030</v>
      </c>
      <c r="AA12" s="11">
        <v>33711</v>
      </c>
      <c r="AB12" s="11">
        <v>105661</v>
      </c>
      <c r="AC12" s="11">
        <v>153312</v>
      </c>
      <c r="AD12" s="11">
        <v>132515</v>
      </c>
      <c r="AE12" s="11">
        <v>55277</v>
      </c>
      <c r="AF12" s="11">
        <v>61582</v>
      </c>
    </row>
    <row r="13" spans="1:32" x14ac:dyDescent="0.25">
      <c r="A13" s="6" t="s">
        <v>17</v>
      </c>
      <c r="B13" s="6" t="s">
        <v>9</v>
      </c>
      <c r="C13" s="11">
        <v>12874</v>
      </c>
      <c r="D13" s="11">
        <v>12778</v>
      </c>
      <c r="E13" s="11">
        <v>31617</v>
      </c>
      <c r="F13" s="11">
        <v>34976</v>
      </c>
      <c r="G13" s="11">
        <v>9447</v>
      </c>
      <c r="H13" s="11">
        <v>12596</v>
      </c>
      <c r="I13" s="11">
        <v>72356</v>
      </c>
      <c r="J13" s="11">
        <v>74463</v>
      </c>
      <c r="K13" s="11">
        <v>85589</v>
      </c>
      <c r="L13" s="11">
        <v>47324</v>
      </c>
      <c r="M13" s="11">
        <v>132135</v>
      </c>
      <c r="N13" s="11">
        <v>28564</v>
      </c>
      <c r="O13" s="11">
        <v>21104</v>
      </c>
      <c r="P13" s="11">
        <v>18960</v>
      </c>
      <c r="Q13" s="11">
        <v>20426</v>
      </c>
      <c r="R13" s="11">
        <v>21845</v>
      </c>
      <c r="S13" s="11">
        <v>3386</v>
      </c>
      <c r="T13" s="11">
        <v>868</v>
      </c>
      <c r="U13" s="11">
        <v>3247</v>
      </c>
      <c r="V13" s="11">
        <v>32697</v>
      </c>
      <c r="W13" s="11">
        <v>503000</v>
      </c>
      <c r="X13" s="11">
        <v>536931</v>
      </c>
      <c r="Y13" s="11">
        <v>573105</v>
      </c>
      <c r="Z13" s="11">
        <v>621327</v>
      </c>
      <c r="AA13" s="11">
        <v>634363</v>
      </c>
      <c r="AB13" s="11">
        <v>655416</v>
      </c>
      <c r="AC13" s="11">
        <v>693251</v>
      </c>
      <c r="AD13" s="11">
        <v>640696</v>
      </c>
      <c r="AE13" s="11">
        <v>643190</v>
      </c>
      <c r="AF13" s="11">
        <v>669358</v>
      </c>
    </row>
    <row r="14" spans="1:32" x14ac:dyDescent="0.25">
      <c r="A14" s="6" t="s">
        <v>18</v>
      </c>
      <c r="B14" s="6" t="s">
        <v>9</v>
      </c>
      <c r="C14" s="11">
        <v>186221</v>
      </c>
      <c r="D14" s="11">
        <v>225723</v>
      </c>
      <c r="E14" s="11">
        <v>231602</v>
      </c>
      <c r="F14" s="11">
        <v>213900</v>
      </c>
      <c r="G14" s="11">
        <v>227235</v>
      </c>
      <c r="H14" s="11">
        <v>222971</v>
      </c>
      <c r="I14" s="11">
        <v>209324</v>
      </c>
      <c r="J14" s="11">
        <v>226828</v>
      </c>
      <c r="K14" s="11">
        <v>310257</v>
      </c>
      <c r="L14" s="11">
        <v>336118</v>
      </c>
      <c r="M14" s="11">
        <v>345159</v>
      </c>
      <c r="N14" s="11">
        <v>378056</v>
      </c>
      <c r="O14" s="11">
        <v>352740</v>
      </c>
      <c r="P14" s="11">
        <v>366000</v>
      </c>
      <c r="Q14" s="11">
        <v>385079</v>
      </c>
      <c r="R14" s="11">
        <v>354033</v>
      </c>
      <c r="S14" s="11">
        <v>374524</v>
      </c>
      <c r="T14" s="11">
        <v>390846</v>
      </c>
      <c r="U14" s="11">
        <v>385264</v>
      </c>
      <c r="V14" s="11">
        <v>344891</v>
      </c>
      <c r="W14" s="11">
        <v>156698</v>
      </c>
      <c r="X14" s="11">
        <v>108641</v>
      </c>
      <c r="Y14" s="11">
        <v>92799</v>
      </c>
      <c r="Z14" s="11">
        <v>47757</v>
      </c>
      <c r="AA14" s="11">
        <v>54767</v>
      </c>
      <c r="AB14" s="11">
        <v>48782</v>
      </c>
      <c r="AC14" s="11">
        <v>23598</v>
      </c>
      <c r="AD14" s="11">
        <v>28794</v>
      </c>
      <c r="AE14" s="11">
        <v>12861</v>
      </c>
      <c r="AF14" s="11">
        <v>9983</v>
      </c>
    </row>
    <row r="15" spans="1:32" x14ac:dyDescent="0.25">
      <c r="A15" s="6" t="s">
        <v>19</v>
      </c>
      <c r="B15" s="6" t="s">
        <v>9</v>
      </c>
      <c r="C15" s="11">
        <v>12300</v>
      </c>
      <c r="D15" s="11">
        <v>21284</v>
      </c>
      <c r="E15" s="11">
        <v>22065</v>
      </c>
      <c r="F15" s="11">
        <v>27712</v>
      </c>
      <c r="G15" s="11">
        <v>34458</v>
      </c>
      <c r="H15" s="11">
        <v>41895</v>
      </c>
      <c r="I15" s="11">
        <v>34051</v>
      </c>
      <c r="J15" s="11">
        <v>37898</v>
      </c>
      <c r="K15" s="11">
        <v>46947</v>
      </c>
      <c r="L15" s="11">
        <v>122102</v>
      </c>
      <c r="M15" s="11">
        <v>123186</v>
      </c>
      <c r="N15" s="11">
        <v>252312</v>
      </c>
      <c r="O15" s="11">
        <v>158845</v>
      </c>
      <c r="P15" s="11">
        <v>156874</v>
      </c>
      <c r="Q15" s="11">
        <v>143376</v>
      </c>
      <c r="R15" s="11">
        <v>204252</v>
      </c>
      <c r="S15" s="11">
        <v>178702</v>
      </c>
      <c r="T15" s="11">
        <v>270167</v>
      </c>
      <c r="U15" s="11">
        <v>343733</v>
      </c>
      <c r="V15" s="11">
        <v>341156</v>
      </c>
      <c r="W15" s="11">
        <v>301352</v>
      </c>
      <c r="X15" s="11">
        <v>388860</v>
      </c>
      <c r="Y15" s="11">
        <v>470248</v>
      </c>
      <c r="Z15" s="11">
        <v>550529</v>
      </c>
      <c r="AA15" s="11">
        <v>306632</v>
      </c>
      <c r="AB15" s="11">
        <v>320403</v>
      </c>
      <c r="AC15" s="11">
        <v>390633</v>
      </c>
      <c r="AD15" s="11">
        <v>356769</v>
      </c>
      <c r="AE15" s="11">
        <v>297647</v>
      </c>
      <c r="AF15" s="11">
        <v>351082</v>
      </c>
    </row>
    <row r="16" spans="1:32" x14ac:dyDescent="0.25">
      <c r="A16" s="6" t="s">
        <v>20</v>
      </c>
      <c r="B16" s="6" t="s">
        <v>9</v>
      </c>
      <c r="C16" s="11">
        <v>3070</v>
      </c>
      <c r="D16" s="11">
        <v>3368</v>
      </c>
      <c r="E16" s="11">
        <v>4362</v>
      </c>
      <c r="F16" s="11">
        <v>6220</v>
      </c>
      <c r="G16" s="11">
        <v>6701</v>
      </c>
      <c r="H16" s="11">
        <v>6804</v>
      </c>
      <c r="I16" s="11">
        <v>7938</v>
      </c>
      <c r="J16" s="11">
        <v>51216</v>
      </c>
      <c r="K16" s="11">
        <v>64397</v>
      </c>
      <c r="L16" s="11">
        <v>178165</v>
      </c>
      <c r="M16" s="11">
        <v>281298</v>
      </c>
      <c r="N16" s="11">
        <v>253450</v>
      </c>
      <c r="O16" s="11">
        <v>192175</v>
      </c>
      <c r="P16" s="11">
        <v>211004</v>
      </c>
      <c r="Q16" s="11">
        <v>260123</v>
      </c>
      <c r="R16" s="11">
        <v>180884</v>
      </c>
      <c r="S16" s="11">
        <v>204054</v>
      </c>
      <c r="T16" s="11">
        <v>238751</v>
      </c>
      <c r="U16" s="11">
        <v>296768</v>
      </c>
      <c r="V16" s="11">
        <v>293906</v>
      </c>
      <c r="W16" s="11">
        <v>266508</v>
      </c>
      <c r="X16" s="11">
        <v>669370</v>
      </c>
      <c r="Y16" s="11">
        <v>577493</v>
      </c>
      <c r="Z16" s="11">
        <v>650579</v>
      </c>
      <c r="AA16" s="11">
        <v>608609</v>
      </c>
      <c r="AB16" s="11">
        <v>833060</v>
      </c>
      <c r="AC16" s="11">
        <v>841941</v>
      </c>
      <c r="AD16" s="11">
        <v>675433</v>
      </c>
      <c r="AE16" s="11">
        <v>822711</v>
      </c>
      <c r="AF16" s="11">
        <v>871049</v>
      </c>
    </row>
    <row r="17" spans="1:33" x14ac:dyDescent="0.25">
      <c r="A17" s="6"/>
      <c r="B17" s="6"/>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row>
    <row r="18" spans="1:33" x14ac:dyDescent="0.25">
      <c r="A18" s="6" t="s">
        <v>67</v>
      </c>
      <c r="B18" s="6" t="s">
        <v>3</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10"/>
      <c r="AE18" s="9"/>
      <c r="AF18" s="29"/>
    </row>
    <row r="19" spans="1:33" x14ac:dyDescent="0.25">
      <c r="A19" s="7" t="s">
        <v>68</v>
      </c>
      <c r="B19" s="7" t="s">
        <v>9</v>
      </c>
      <c r="C19" s="11"/>
      <c r="D19" s="11"/>
      <c r="E19" s="11"/>
      <c r="F19" s="11"/>
      <c r="G19" s="11"/>
      <c r="H19" s="11"/>
      <c r="I19" s="11"/>
      <c r="J19" s="11"/>
      <c r="K19" s="11"/>
      <c r="L19" s="11"/>
      <c r="M19" s="11"/>
      <c r="N19" s="11"/>
      <c r="O19" s="11"/>
      <c r="P19" s="11"/>
      <c r="Q19" s="11"/>
      <c r="R19" s="11"/>
      <c r="S19" s="11"/>
      <c r="T19" s="11"/>
      <c r="U19" s="11"/>
      <c r="V19" s="11"/>
      <c r="W19" s="36"/>
      <c r="X19" s="36"/>
      <c r="Y19" s="11">
        <v>845</v>
      </c>
      <c r="Z19" s="11">
        <v>586</v>
      </c>
      <c r="AA19" s="11">
        <v>532</v>
      </c>
      <c r="AB19" s="11">
        <v>862</v>
      </c>
      <c r="AC19" s="11">
        <v>813</v>
      </c>
      <c r="AD19" s="11">
        <v>624</v>
      </c>
      <c r="AE19" s="11">
        <v>600</v>
      </c>
      <c r="AF19" s="11">
        <v>863</v>
      </c>
    </row>
    <row r="20" spans="1:33" ht="25.5" x14ac:dyDescent="0.25">
      <c r="A20" s="7" t="s">
        <v>69</v>
      </c>
      <c r="B20" s="7" t="s">
        <v>9</v>
      </c>
      <c r="C20" s="11"/>
      <c r="D20" s="11"/>
      <c r="E20" s="11"/>
      <c r="F20" s="11"/>
      <c r="G20" s="11"/>
      <c r="H20" s="11"/>
      <c r="I20" s="11"/>
      <c r="J20" s="11"/>
      <c r="K20" s="11"/>
      <c r="L20" s="11"/>
      <c r="M20" s="11"/>
      <c r="N20" s="11"/>
      <c r="O20" s="11"/>
      <c r="P20" s="11"/>
      <c r="Q20" s="11"/>
      <c r="R20" s="11"/>
      <c r="S20" s="11"/>
      <c r="T20" s="11"/>
      <c r="U20" s="11"/>
      <c r="V20" s="11"/>
      <c r="W20" s="36">
        <v>37942</v>
      </c>
      <c r="X20" s="36">
        <v>38215</v>
      </c>
      <c r="Y20" s="36">
        <v>38997</v>
      </c>
      <c r="Z20" s="36">
        <v>38905</v>
      </c>
      <c r="AA20" s="36">
        <v>3426</v>
      </c>
      <c r="AB20" s="36">
        <v>3427</v>
      </c>
      <c r="AC20" s="36">
        <v>3426</v>
      </c>
      <c r="AD20" s="36">
        <v>3427</v>
      </c>
      <c r="AE20" s="11"/>
      <c r="AF20" s="11"/>
    </row>
    <row r="21" spans="1:33" ht="25.5" x14ac:dyDescent="0.25">
      <c r="A21" s="7" t="s">
        <v>70</v>
      </c>
      <c r="B21" s="7" t="s">
        <v>9</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1:33" ht="25.5" x14ac:dyDescent="0.25">
      <c r="A22" s="7" t="s">
        <v>71</v>
      </c>
      <c r="B22" s="7" t="s">
        <v>9</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1:33" ht="25.5" x14ac:dyDescent="0.25">
      <c r="A23" s="7" t="s">
        <v>72</v>
      </c>
      <c r="B23" s="7" t="s">
        <v>9</v>
      </c>
      <c r="C23" s="37">
        <v>-325</v>
      </c>
      <c r="D23" s="37">
        <v>-348</v>
      </c>
      <c r="E23" s="37">
        <v>-359</v>
      </c>
      <c r="F23" s="37">
        <v>-19696</v>
      </c>
      <c r="G23" s="37">
        <v>12934</v>
      </c>
      <c r="H23" s="37">
        <v>11885</v>
      </c>
      <c r="I23" s="37">
        <v>9905</v>
      </c>
      <c r="J23" s="37">
        <v>-13137</v>
      </c>
      <c r="K23" s="37">
        <v>12049</v>
      </c>
      <c r="L23" s="37">
        <v>4237</v>
      </c>
      <c r="M23" s="37">
        <v>-11</v>
      </c>
      <c r="N23" s="37">
        <v>-25769</v>
      </c>
      <c r="O23" s="37">
        <v>-1842</v>
      </c>
      <c r="P23" s="37">
        <v>-188</v>
      </c>
      <c r="Q23" s="37">
        <v>-382</v>
      </c>
      <c r="R23" s="37">
        <v>-19040</v>
      </c>
      <c r="S23" s="37">
        <v>-4284</v>
      </c>
      <c r="T23" s="37">
        <v>-255</v>
      </c>
      <c r="U23" s="37">
        <v>-1218</v>
      </c>
      <c r="V23" s="37">
        <v>-15449</v>
      </c>
      <c r="W23" s="37">
        <v>-1482</v>
      </c>
      <c r="X23" s="37">
        <v>-9597</v>
      </c>
      <c r="Y23" s="37">
        <v>-17980</v>
      </c>
      <c r="Z23" s="37">
        <v>-34410</v>
      </c>
      <c r="AA23" s="37">
        <v>-1732</v>
      </c>
      <c r="AB23" s="37">
        <v>-267</v>
      </c>
      <c r="AC23" s="37">
        <v>-1621</v>
      </c>
      <c r="AD23" s="37">
        <v>-7368</v>
      </c>
      <c r="AE23" s="37">
        <v>-1515</v>
      </c>
      <c r="AF23" s="37">
        <v>-2638</v>
      </c>
    </row>
    <row r="24" spans="1:33" x14ac:dyDescent="0.25">
      <c r="A24" s="7"/>
      <c r="B24" s="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row>
    <row r="25" spans="1:33" x14ac:dyDescent="0.25">
      <c r="A25" s="4" t="s">
        <v>188</v>
      </c>
      <c r="B25" s="7" t="s">
        <v>9</v>
      </c>
      <c r="C25" s="37">
        <f>SUM(C5:C16,C19:C23)</f>
        <v>264651</v>
      </c>
      <c r="D25" s="37">
        <f t="shared" ref="D25:AF25" si="0">SUM(D5:D16,D19:D23)</f>
        <v>317754</v>
      </c>
      <c r="E25" s="37">
        <f t="shared" si="0"/>
        <v>347956</v>
      </c>
      <c r="F25" s="37">
        <f t="shared" si="0"/>
        <v>325697</v>
      </c>
      <c r="G25" s="37">
        <f t="shared" si="0"/>
        <v>361753</v>
      </c>
      <c r="H25" s="37">
        <f t="shared" si="0"/>
        <v>376069</v>
      </c>
      <c r="I25" s="37">
        <f t="shared" si="0"/>
        <v>467480</v>
      </c>
      <c r="J25" s="37">
        <f t="shared" si="0"/>
        <v>466675</v>
      </c>
      <c r="K25" s="37">
        <f t="shared" si="0"/>
        <v>633574</v>
      </c>
      <c r="L25" s="37">
        <f t="shared" si="0"/>
        <v>800111</v>
      </c>
      <c r="M25" s="37">
        <f t="shared" si="0"/>
        <v>1092618</v>
      </c>
      <c r="N25" s="37">
        <f t="shared" si="0"/>
        <v>1083694</v>
      </c>
      <c r="O25" s="37">
        <f t="shared" si="0"/>
        <v>922927</v>
      </c>
      <c r="P25" s="37">
        <f t="shared" si="0"/>
        <v>1049178</v>
      </c>
      <c r="Q25" s="37">
        <f t="shared" si="0"/>
        <v>1105520</v>
      </c>
      <c r="R25" s="37">
        <f t="shared" si="0"/>
        <v>1059294</v>
      </c>
      <c r="S25" s="37">
        <f t="shared" si="0"/>
        <v>1066278</v>
      </c>
      <c r="T25" s="37">
        <f t="shared" si="0"/>
        <v>1265300</v>
      </c>
      <c r="U25" s="37">
        <f t="shared" si="0"/>
        <v>1451082</v>
      </c>
      <c r="V25" s="37">
        <f t="shared" si="0"/>
        <v>1479283</v>
      </c>
      <c r="W25" s="37">
        <f t="shared" si="0"/>
        <v>1839408</v>
      </c>
      <c r="X25" s="37">
        <f t="shared" si="0"/>
        <v>2372431</v>
      </c>
      <c r="Y25" s="37">
        <f t="shared" si="0"/>
        <v>2363831</v>
      </c>
      <c r="Z25" s="37">
        <f t="shared" si="0"/>
        <v>2466297</v>
      </c>
      <c r="AA25" s="37">
        <f t="shared" si="0"/>
        <v>2085009</v>
      </c>
      <c r="AB25" s="37">
        <f t="shared" si="0"/>
        <v>2450778</v>
      </c>
      <c r="AC25" s="37">
        <f t="shared" si="0"/>
        <v>2609076</v>
      </c>
      <c r="AD25" s="37">
        <f t="shared" si="0"/>
        <v>2356060</v>
      </c>
      <c r="AE25" s="37">
        <f t="shared" si="0"/>
        <v>2382076</v>
      </c>
      <c r="AF25" s="37">
        <f t="shared" si="0"/>
        <v>2523330</v>
      </c>
      <c r="AG25" s="26">
        <f>SUM(C25:AF25)</f>
        <v>39385190</v>
      </c>
    </row>
    <row r="26" spans="1:33" ht="30" x14ac:dyDescent="0.25">
      <c r="A26" s="38" t="s">
        <v>73</v>
      </c>
      <c r="B26" s="7"/>
      <c r="C26" s="37">
        <f>C25-C32</f>
        <v>143356</v>
      </c>
      <c r="D26" s="37">
        <f>C26+D25-D32</f>
        <v>333667</v>
      </c>
      <c r="E26" s="37">
        <f t="shared" ref="E26:AE26" si="1">D26+E25-E32</f>
        <v>551103</v>
      </c>
      <c r="F26" s="37">
        <f t="shared" si="1"/>
        <v>748158</v>
      </c>
      <c r="G26" s="37">
        <f t="shared" si="1"/>
        <v>874289</v>
      </c>
      <c r="H26" s="37">
        <f t="shared" si="1"/>
        <v>1002322</v>
      </c>
      <c r="I26" s="37">
        <f t="shared" si="1"/>
        <v>1214030</v>
      </c>
      <c r="J26" s="37">
        <f t="shared" si="1"/>
        <v>1420409</v>
      </c>
      <c r="K26" s="37">
        <f t="shared" si="1"/>
        <v>1514140</v>
      </c>
      <c r="L26" s="37">
        <f t="shared" si="1"/>
        <v>1710203</v>
      </c>
      <c r="M26" s="37">
        <f t="shared" si="1"/>
        <v>2195748</v>
      </c>
      <c r="N26" s="37">
        <f t="shared" si="1"/>
        <v>2679528</v>
      </c>
      <c r="O26" s="37">
        <f t="shared" si="1"/>
        <v>3044579</v>
      </c>
      <c r="P26" s="37">
        <f t="shared" si="1"/>
        <v>3503091</v>
      </c>
      <c r="Q26" s="37">
        <f t="shared" si="1"/>
        <v>3991101</v>
      </c>
      <c r="R26" s="37">
        <f t="shared" si="1"/>
        <v>4412521</v>
      </c>
      <c r="S26" s="37">
        <f t="shared" si="1"/>
        <v>4915341</v>
      </c>
      <c r="T26" s="37">
        <f t="shared" si="1"/>
        <v>5562427</v>
      </c>
      <c r="U26" s="37">
        <f t="shared" si="1"/>
        <v>6376431</v>
      </c>
      <c r="V26" s="37">
        <f>U26+V25-V32</f>
        <v>7257177</v>
      </c>
      <c r="W26" s="37">
        <f t="shared" si="1"/>
        <v>7537972</v>
      </c>
      <c r="X26" s="37">
        <f t="shared" si="1"/>
        <v>8312693</v>
      </c>
      <c r="Y26" s="37">
        <f t="shared" si="1"/>
        <v>9005127</v>
      </c>
      <c r="Z26" s="37">
        <f t="shared" si="1"/>
        <v>9861649</v>
      </c>
      <c r="AA26" s="37">
        <f t="shared" si="1"/>
        <v>9681808</v>
      </c>
      <c r="AB26" s="37">
        <f t="shared" si="1"/>
        <v>9735440</v>
      </c>
      <c r="AC26" s="37">
        <f t="shared" si="1"/>
        <v>9865644</v>
      </c>
      <c r="AD26" s="37">
        <f t="shared" si="1"/>
        <v>9757326</v>
      </c>
      <c r="AE26" s="37">
        <f t="shared" si="1"/>
        <v>9329854</v>
      </c>
      <c r="AF26" s="37">
        <f>AE26+AF25-AF32</f>
        <v>8833171</v>
      </c>
    </row>
    <row r="27" spans="1:33"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row>
    <row r="28" spans="1:33" ht="18" x14ac:dyDescent="0.25">
      <c r="A28" s="1" t="s">
        <v>54</v>
      </c>
      <c r="B28" s="2" t="s">
        <v>1</v>
      </c>
      <c r="C28" s="47">
        <v>2011</v>
      </c>
      <c r="D28" s="48"/>
      <c r="E28" s="48"/>
      <c r="F28" s="49"/>
      <c r="G28" s="47">
        <v>2012</v>
      </c>
      <c r="H28" s="48"/>
      <c r="I28" s="48"/>
      <c r="J28" s="49"/>
      <c r="K28" s="47">
        <v>2013</v>
      </c>
      <c r="L28" s="48"/>
      <c r="M28" s="48"/>
      <c r="N28" s="49"/>
      <c r="O28" s="47">
        <v>2014</v>
      </c>
      <c r="P28" s="48"/>
      <c r="Q28" s="48"/>
      <c r="R28" s="49"/>
      <c r="S28" s="47">
        <v>2015</v>
      </c>
      <c r="T28" s="48"/>
      <c r="U28" s="48"/>
      <c r="V28" s="49"/>
      <c r="W28" s="47">
        <v>2016</v>
      </c>
      <c r="X28" s="48"/>
      <c r="Y28" s="48"/>
      <c r="Z28" s="49"/>
      <c r="AA28" s="47">
        <v>2017</v>
      </c>
      <c r="AB28" s="48"/>
      <c r="AC28" s="48"/>
      <c r="AD28" s="49"/>
      <c r="AE28" s="50">
        <v>2018</v>
      </c>
      <c r="AF28" s="51"/>
      <c r="AG28" s="26">
        <f>AF32-AF25</f>
        <v>496683</v>
      </c>
    </row>
    <row r="29" spans="1:33" x14ac:dyDescent="0.25">
      <c r="A29" s="3" t="s">
        <v>2</v>
      </c>
      <c r="B29" s="6" t="s">
        <v>3</v>
      </c>
      <c r="C29" s="9" t="s">
        <v>74</v>
      </c>
      <c r="D29" s="9" t="s">
        <v>5</v>
      </c>
      <c r="E29" s="9" t="s">
        <v>6</v>
      </c>
      <c r="F29" s="9" t="s">
        <v>7</v>
      </c>
      <c r="G29" s="9" t="s">
        <v>75</v>
      </c>
      <c r="H29" s="9" t="s">
        <v>5</v>
      </c>
      <c r="I29" s="9" t="s">
        <v>6</v>
      </c>
      <c r="J29" s="9" t="s">
        <v>7</v>
      </c>
      <c r="K29" s="9" t="s">
        <v>76</v>
      </c>
      <c r="L29" s="9" t="s">
        <v>5</v>
      </c>
      <c r="M29" s="9" t="s">
        <v>6</v>
      </c>
      <c r="N29" s="9" t="s">
        <v>7</v>
      </c>
      <c r="O29" s="9" t="s">
        <v>77</v>
      </c>
      <c r="P29" s="9" t="s">
        <v>5</v>
      </c>
      <c r="Q29" s="9" t="s">
        <v>6</v>
      </c>
      <c r="R29" s="9" t="s">
        <v>7</v>
      </c>
      <c r="S29" s="9" t="s">
        <v>78</v>
      </c>
      <c r="T29" s="9" t="s">
        <v>5</v>
      </c>
      <c r="U29" s="9" t="s">
        <v>6</v>
      </c>
      <c r="V29" s="9" t="s">
        <v>7</v>
      </c>
      <c r="W29" s="9" t="s">
        <v>79</v>
      </c>
      <c r="X29" s="9" t="s">
        <v>5</v>
      </c>
      <c r="Y29" s="9" t="s">
        <v>6</v>
      </c>
      <c r="Z29" s="9" t="s">
        <v>7</v>
      </c>
      <c r="AA29" s="9" t="s">
        <v>80</v>
      </c>
      <c r="AB29" s="9" t="s">
        <v>5</v>
      </c>
      <c r="AC29" s="9" t="s">
        <v>6</v>
      </c>
      <c r="AD29" s="10" t="s">
        <v>7</v>
      </c>
      <c r="AE29" s="9" t="s">
        <v>81</v>
      </c>
      <c r="AF29" s="29" t="s">
        <v>5</v>
      </c>
    </row>
    <row r="30" spans="1:33" x14ac:dyDescent="0.25">
      <c r="A30" s="6" t="s">
        <v>21</v>
      </c>
      <c r="B30" s="6" t="s">
        <v>9</v>
      </c>
      <c r="C30" s="11">
        <v>95253</v>
      </c>
      <c r="D30" s="11">
        <v>98439</v>
      </c>
      <c r="E30" s="11">
        <v>99218</v>
      </c>
      <c r="F30" s="11">
        <v>99301</v>
      </c>
      <c r="G30" s="11">
        <v>186833</v>
      </c>
      <c r="H30" s="11">
        <v>191716</v>
      </c>
      <c r="I30" s="11">
        <v>193198</v>
      </c>
      <c r="J30" s="11">
        <v>202006</v>
      </c>
      <c r="K30" s="11">
        <v>434699</v>
      </c>
      <c r="L30" s="11">
        <v>480980</v>
      </c>
      <c r="M30" s="11">
        <v>486582</v>
      </c>
      <c r="N30" s="11">
        <v>488109</v>
      </c>
      <c r="O30" s="11">
        <v>454820</v>
      </c>
      <c r="P30" s="11">
        <v>478207</v>
      </c>
      <c r="Q30" s="11">
        <v>495188</v>
      </c>
      <c r="R30" s="11">
        <v>516212</v>
      </c>
      <c r="S30" s="11">
        <v>460629</v>
      </c>
      <c r="T30" s="11">
        <v>500709</v>
      </c>
      <c r="U30" s="11">
        <v>512525</v>
      </c>
      <c r="V30" s="11">
        <v>486713</v>
      </c>
      <c r="W30" s="11">
        <v>1346969</v>
      </c>
      <c r="X30" s="11">
        <v>1363854</v>
      </c>
      <c r="Y30" s="11">
        <v>1398272</v>
      </c>
      <c r="Z30" s="11">
        <v>1400609</v>
      </c>
      <c r="AA30" s="11">
        <v>1900530</v>
      </c>
      <c r="AB30" s="11">
        <v>2007754</v>
      </c>
      <c r="AC30" s="11">
        <v>2057027</v>
      </c>
      <c r="AD30" s="11">
        <v>2035604</v>
      </c>
      <c r="AE30" s="11">
        <v>2468037</v>
      </c>
      <c r="AF30" s="11">
        <v>2608978</v>
      </c>
    </row>
    <row r="31" spans="1:33" x14ac:dyDescent="0.25">
      <c r="A31" s="6" t="s">
        <v>22</v>
      </c>
      <c r="B31" s="6" t="s">
        <v>9</v>
      </c>
      <c r="C31" s="11">
        <v>26042</v>
      </c>
      <c r="D31" s="11">
        <v>29004</v>
      </c>
      <c r="E31" s="11">
        <v>31302</v>
      </c>
      <c r="F31" s="11">
        <v>29341</v>
      </c>
      <c r="G31" s="11">
        <v>48789</v>
      </c>
      <c r="H31" s="11">
        <v>56320</v>
      </c>
      <c r="I31" s="11">
        <v>62574</v>
      </c>
      <c r="J31" s="11">
        <v>58290</v>
      </c>
      <c r="K31" s="11">
        <v>105144</v>
      </c>
      <c r="L31" s="11">
        <v>123068</v>
      </c>
      <c r="M31" s="11">
        <v>120491</v>
      </c>
      <c r="N31" s="11">
        <v>111805</v>
      </c>
      <c r="O31" s="11">
        <v>103056</v>
      </c>
      <c r="P31" s="11">
        <v>112459</v>
      </c>
      <c r="Q31" s="11">
        <v>122322</v>
      </c>
      <c r="R31" s="11">
        <v>121662</v>
      </c>
      <c r="S31" s="11">
        <v>102829</v>
      </c>
      <c r="T31" s="11">
        <v>117505</v>
      </c>
      <c r="U31" s="11">
        <v>124553</v>
      </c>
      <c r="V31" s="11">
        <v>111824</v>
      </c>
      <c r="W31" s="11">
        <v>211644</v>
      </c>
      <c r="X31" s="11">
        <v>233856</v>
      </c>
      <c r="Y31" s="11">
        <v>273125</v>
      </c>
      <c r="Z31" s="11">
        <v>209166</v>
      </c>
      <c r="AA31" s="11">
        <v>364320</v>
      </c>
      <c r="AB31" s="11">
        <v>389392</v>
      </c>
      <c r="AC31" s="11">
        <v>421845</v>
      </c>
      <c r="AD31" s="11">
        <v>428774</v>
      </c>
      <c r="AE31" s="11">
        <v>341511</v>
      </c>
      <c r="AF31" s="11">
        <v>411035</v>
      </c>
    </row>
    <row r="32" spans="1:33" x14ac:dyDescent="0.25">
      <c r="A32" s="4" t="s">
        <v>23</v>
      </c>
      <c r="B32" s="6" t="s">
        <v>9</v>
      </c>
      <c r="C32" s="11">
        <f>SUM(C30:C31)</f>
        <v>121295</v>
      </c>
      <c r="D32" s="11">
        <f t="shared" ref="D32:AF32" si="2">SUM(D30:D31)</f>
        <v>127443</v>
      </c>
      <c r="E32" s="11">
        <f t="shared" si="2"/>
        <v>130520</v>
      </c>
      <c r="F32" s="11">
        <f t="shared" si="2"/>
        <v>128642</v>
      </c>
      <c r="G32" s="11">
        <f t="shared" si="2"/>
        <v>235622</v>
      </c>
      <c r="H32" s="11">
        <f t="shared" si="2"/>
        <v>248036</v>
      </c>
      <c r="I32" s="11">
        <f t="shared" si="2"/>
        <v>255772</v>
      </c>
      <c r="J32" s="11">
        <f t="shared" si="2"/>
        <v>260296</v>
      </c>
      <c r="K32" s="11">
        <f t="shared" si="2"/>
        <v>539843</v>
      </c>
      <c r="L32" s="11">
        <f t="shared" si="2"/>
        <v>604048</v>
      </c>
      <c r="M32" s="11">
        <f t="shared" si="2"/>
        <v>607073</v>
      </c>
      <c r="N32" s="11">
        <f t="shared" si="2"/>
        <v>599914</v>
      </c>
      <c r="O32" s="11">
        <f t="shared" si="2"/>
        <v>557876</v>
      </c>
      <c r="P32" s="11">
        <f t="shared" si="2"/>
        <v>590666</v>
      </c>
      <c r="Q32" s="11">
        <f t="shared" si="2"/>
        <v>617510</v>
      </c>
      <c r="R32" s="11">
        <f t="shared" si="2"/>
        <v>637874</v>
      </c>
      <c r="S32" s="11">
        <f t="shared" si="2"/>
        <v>563458</v>
      </c>
      <c r="T32" s="11">
        <f t="shared" si="2"/>
        <v>618214</v>
      </c>
      <c r="U32" s="11">
        <f t="shared" si="2"/>
        <v>637078</v>
      </c>
      <c r="V32" s="11">
        <f t="shared" si="2"/>
        <v>598537</v>
      </c>
      <c r="W32" s="11">
        <f t="shared" si="2"/>
        <v>1558613</v>
      </c>
      <c r="X32" s="11">
        <f t="shared" si="2"/>
        <v>1597710</v>
      </c>
      <c r="Y32" s="11">
        <f t="shared" si="2"/>
        <v>1671397</v>
      </c>
      <c r="Z32" s="11">
        <f t="shared" si="2"/>
        <v>1609775</v>
      </c>
      <c r="AA32" s="11">
        <f t="shared" si="2"/>
        <v>2264850</v>
      </c>
      <c r="AB32" s="11">
        <f t="shared" si="2"/>
        <v>2397146</v>
      </c>
      <c r="AC32" s="11">
        <f t="shared" si="2"/>
        <v>2478872</v>
      </c>
      <c r="AD32" s="11">
        <f t="shared" si="2"/>
        <v>2464378</v>
      </c>
      <c r="AE32" s="11">
        <f t="shared" si="2"/>
        <v>2809548</v>
      </c>
      <c r="AF32" s="11">
        <f t="shared" si="2"/>
        <v>3020013</v>
      </c>
      <c r="AG32" s="26">
        <f>SUM(C32:AF32)</f>
        <v>30552019</v>
      </c>
    </row>
    <row r="33" spans="1:32" x14ac:dyDescent="0.25">
      <c r="A33" s="4" t="s">
        <v>1</v>
      </c>
      <c r="B33" s="4" t="s">
        <v>1</v>
      </c>
      <c r="C33" s="6" t="s">
        <v>1</v>
      </c>
      <c r="D33" s="6" t="s">
        <v>1</v>
      </c>
      <c r="E33" s="6" t="s">
        <v>1</v>
      </c>
      <c r="F33" s="6" t="s">
        <v>1</v>
      </c>
      <c r="G33" s="6" t="s">
        <v>1</v>
      </c>
      <c r="H33" s="6" t="s">
        <v>1</v>
      </c>
      <c r="I33" s="6" t="s">
        <v>1</v>
      </c>
      <c r="J33" s="6" t="s">
        <v>1</v>
      </c>
      <c r="K33" s="6" t="s">
        <v>1</v>
      </c>
      <c r="L33" s="6" t="s">
        <v>1</v>
      </c>
      <c r="M33" s="6" t="s">
        <v>1</v>
      </c>
      <c r="N33" s="6" t="s">
        <v>1</v>
      </c>
      <c r="O33" s="6" t="s">
        <v>1</v>
      </c>
      <c r="P33" s="6" t="s">
        <v>1</v>
      </c>
      <c r="Q33" s="6" t="s">
        <v>1</v>
      </c>
      <c r="R33" s="6" t="s">
        <v>1</v>
      </c>
      <c r="S33" s="6" t="s">
        <v>1</v>
      </c>
      <c r="T33" s="6" t="s">
        <v>1</v>
      </c>
      <c r="U33" s="6" t="s">
        <v>1</v>
      </c>
      <c r="V33" s="6" t="s">
        <v>1</v>
      </c>
      <c r="W33" s="6" t="s">
        <v>1</v>
      </c>
      <c r="X33" s="6" t="s">
        <v>1</v>
      </c>
      <c r="Y33" s="6" t="s">
        <v>1</v>
      </c>
      <c r="Z33" s="6" t="s">
        <v>1</v>
      </c>
      <c r="AA33" s="6" t="s">
        <v>1</v>
      </c>
      <c r="AB33" s="6" t="s">
        <v>1</v>
      </c>
      <c r="AC33" s="6" t="s">
        <v>1</v>
      </c>
      <c r="AD33" s="6" t="s">
        <v>1</v>
      </c>
      <c r="AE33" s="6" t="s">
        <v>1</v>
      </c>
    </row>
    <row r="34" spans="1:32" ht="18" x14ac:dyDescent="0.25">
      <c r="A34" s="1" t="s">
        <v>55</v>
      </c>
      <c r="B34" s="2" t="s">
        <v>1</v>
      </c>
      <c r="C34" s="47">
        <v>2011</v>
      </c>
      <c r="D34" s="48"/>
      <c r="E34" s="48"/>
      <c r="F34" s="49"/>
      <c r="G34" s="47">
        <v>2012</v>
      </c>
      <c r="H34" s="48"/>
      <c r="I34" s="48"/>
      <c r="J34" s="49"/>
      <c r="K34" s="47">
        <v>2013</v>
      </c>
      <c r="L34" s="48"/>
      <c r="M34" s="48"/>
      <c r="N34" s="49"/>
      <c r="O34" s="47">
        <v>2014</v>
      </c>
      <c r="P34" s="48"/>
      <c r="Q34" s="48"/>
      <c r="R34" s="49"/>
      <c r="S34" s="47">
        <v>2015</v>
      </c>
      <c r="T34" s="48"/>
      <c r="U34" s="48"/>
      <c r="V34" s="49"/>
      <c r="W34" s="47">
        <v>2016</v>
      </c>
      <c r="X34" s="48"/>
      <c r="Y34" s="48"/>
      <c r="Z34" s="49"/>
      <c r="AA34" s="47">
        <v>2017</v>
      </c>
      <c r="AB34" s="48"/>
      <c r="AC34" s="48"/>
      <c r="AD34" s="49"/>
      <c r="AE34" s="50">
        <v>2018</v>
      </c>
      <c r="AF34" s="51"/>
    </row>
    <row r="35" spans="1:32" x14ac:dyDescent="0.25">
      <c r="A35" s="3" t="s">
        <v>2</v>
      </c>
      <c r="B35" s="6" t="s">
        <v>56</v>
      </c>
      <c r="C35" s="9" t="s">
        <v>74</v>
      </c>
      <c r="D35" s="9" t="s">
        <v>5</v>
      </c>
      <c r="E35" s="9" t="s">
        <v>6</v>
      </c>
      <c r="F35" s="9" t="s">
        <v>7</v>
      </c>
      <c r="G35" s="9" t="s">
        <v>75</v>
      </c>
      <c r="H35" s="9" t="s">
        <v>5</v>
      </c>
      <c r="I35" s="9" t="s">
        <v>6</v>
      </c>
      <c r="J35" s="9" t="s">
        <v>7</v>
      </c>
      <c r="K35" s="9" t="s">
        <v>76</v>
      </c>
      <c r="L35" s="9" t="s">
        <v>5</v>
      </c>
      <c r="M35" s="9" t="s">
        <v>6</v>
      </c>
      <c r="N35" s="9" t="s">
        <v>7</v>
      </c>
      <c r="O35" s="9" t="s">
        <v>77</v>
      </c>
      <c r="P35" s="9" t="s">
        <v>5</v>
      </c>
      <c r="Q35" s="9" t="s">
        <v>6</v>
      </c>
      <c r="R35" s="9" t="s">
        <v>7</v>
      </c>
      <c r="S35" s="9" t="s">
        <v>78</v>
      </c>
      <c r="T35" s="9" t="s">
        <v>5</v>
      </c>
      <c r="U35" s="9" t="s">
        <v>6</v>
      </c>
      <c r="V35" s="9" t="s">
        <v>7</v>
      </c>
      <c r="W35" s="9" t="s">
        <v>79</v>
      </c>
      <c r="X35" s="9" t="s">
        <v>5</v>
      </c>
      <c r="Y35" s="9" t="s">
        <v>6</v>
      </c>
      <c r="Z35" s="9" t="s">
        <v>7</v>
      </c>
      <c r="AA35" s="9" t="s">
        <v>80</v>
      </c>
      <c r="AB35" s="9" t="s">
        <v>5</v>
      </c>
      <c r="AC35" s="9" t="s">
        <v>6</v>
      </c>
      <c r="AD35" s="10" t="s">
        <v>7</v>
      </c>
      <c r="AE35" s="9" t="s">
        <v>81</v>
      </c>
      <c r="AF35" s="29" t="s">
        <v>5</v>
      </c>
    </row>
    <row r="36" spans="1:32" x14ac:dyDescent="0.25">
      <c r="A36" s="6" t="s">
        <v>8</v>
      </c>
      <c r="B36" s="6" t="s">
        <v>57</v>
      </c>
      <c r="C36" s="11">
        <v>0</v>
      </c>
      <c r="D36" s="11">
        <v>0</v>
      </c>
      <c r="E36" s="11">
        <v>0</v>
      </c>
      <c r="F36" s="11">
        <v>0</v>
      </c>
      <c r="G36" s="11">
        <v>0</v>
      </c>
      <c r="H36" s="11">
        <v>0</v>
      </c>
      <c r="I36" s="11">
        <v>0</v>
      </c>
      <c r="J36" s="11">
        <v>0</v>
      </c>
      <c r="K36" s="11">
        <v>0</v>
      </c>
      <c r="L36" s="11">
        <v>7057</v>
      </c>
      <c r="M36" s="11">
        <v>2581062</v>
      </c>
      <c r="N36" s="11">
        <v>2991956</v>
      </c>
      <c r="O36" s="11">
        <v>2721301</v>
      </c>
      <c r="P36" s="11">
        <v>2872577</v>
      </c>
      <c r="Q36" s="11">
        <v>4603224</v>
      </c>
      <c r="R36" s="11">
        <v>5242459</v>
      </c>
      <c r="S36" s="11">
        <v>6712019</v>
      </c>
      <c r="T36" s="11">
        <v>10178847</v>
      </c>
      <c r="U36" s="11">
        <v>11654608</v>
      </c>
      <c r="V36" s="11">
        <v>12063341</v>
      </c>
      <c r="W36" s="11">
        <v>14114208</v>
      </c>
      <c r="X36" s="11">
        <v>14362989</v>
      </c>
      <c r="Y36" s="11">
        <v>15018681</v>
      </c>
      <c r="Z36" s="11">
        <v>15813745</v>
      </c>
      <c r="AA36" s="11">
        <v>16903509</v>
      </c>
      <c r="AB36" s="11">
        <v>21264235</v>
      </c>
      <c r="AC36" s="11">
        <v>24167184</v>
      </c>
      <c r="AD36" s="11">
        <v>24051368</v>
      </c>
      <c r="AE36" s="11">
        <v>23978162</v>
      </c>
      <c r="AF36" s="11">
        <v>24388026</v>
      </c>
    </row>
    <row r="37" spans="1:32" x14ac:dyDescent="0.25">
      <c r="A37" s="6" t="s">
        <v>10</v>
      </c>
      <c r="B37" s="6" t="s">
        <v>57</v>
      </c>
      <c r="C37" s="11">
        <v>236835</v>
      </c>
      <c r="D37" s="11">
        <v>328532</v>
      </c>
      <c r="E37" s="11">
        <v>530962</v>
      </c>
      <c r="F37" s="11">
        <v>478928</v>
      </c>
      <c r="G37" s="11">
        <v>468876</v>
      </c>
      <c r="H37" s="11">
        <v>453202</v>
      </c>
      <c r="I37" s="11">
        <v>384063</v>
      </c>
      <c r="J37" s="11">
        <v>287824</v>
      </c>
      <c r="K37" s="11">
        <v>439275</v>
      </c>
      <c r="L37" s="11">
        <v>612128</v>
      </c>
      <c r="M37" s="11">
        <v>2546125</v>
      </c>
      <c r="N37" s="11">
        <v>1052125</v>
      </c>
      <c r="O37" s="11">
        <v>1639132</v>
      </c>
      <c r="P37" s="11">
        <v>1064074</v>
      </c>
      <c r="Q37" s="11">
        <v>4714630</v>
      </c>
      <c r="R37" s="11">
        <v>5841140</v>
      </c>
      <c r="S37" s="11">
        <v>5923238</v>
      </c>
      <c r="T37" s="11">
        <v>6985481</v>
      </c>
      <c r="U37" s="11">
        <v>7473917</v>
      </c>
      <c r="V37" s="11">
        <v>8307511</v>
      </c>
      <c r="W37" s="11">
        <v>7365131</v>
      </c>
      <c r="X37" s="11">
        <v>8462020</v>
      </c>
      <c r="Y37" s="11">
        <v>8055031</v>
      </c>
      <c r="Z37" s="11">
        <v>7260056</v>
      </c>
      <c r="AA37" s="11">
        <v>6712351</v>
      </c>
      <c r="AB37" s="11">
        <v>6146649</v>
      </c>
      <c r="AC37" s="11">
        <v>3943161</v>
      </c>
      <c r="AD37" s="11">
        <v>3529130</v>
      </c>
      <c r="AE37" s="11">
        <v>3637857</v>
      </c>
      <c r="AF37" s="11">
        <v>3678466</v>
      </c>
    </row>
    <row r="38" spans="1:32" x14ac:dyDescent="0.25">
      <c r="A38" s="6" t="s">
        <v>11</v>
      </c>
      <c r="B38" s="6" t="s">
        <v>57</v>
      </c>
      <c r="C38" s="11">
        <v>12882107</v>
      </c>
      <c r="D38" s="11">
        <v>13284682</v>
      </c>
      <c r="E38" s="11">
        <v>13100333</v>
      </c>
      <c r="F38" s="11">
        <v>12816759</v>
      </c>
      <c r="G38" s="11">
        <v>12797724</v>
      </c>
      <c r="H38" s="11">
        <v>13185688</v>
      </c>
      <c r="I38" s="11">
        <v>15819989</v>
      </c>
      <c r="J38" s="11">
        <v>15375874</v>
      </c>
      <c r="K38" s="11">
        <v>15442500</v>
      </c>
      <c r="L38" s="11">
        <v>15804549</v>
      </c>
      <c r="M38" s="11">
        <v>14516004</v>
      </c>
      <c r="N38" s="11">
        <v>14958965</v>
      </c>
      <c r="O38" s="11">
        <v>16677906</v>
      </c>
      <c r="P38" s="11">
        <v>20212717</v>
      </c>
      <c r="Q38" s="11">
        <v>19745523</v>
      </c>
      <c r="R38" s="11">
        <v>19375567</v>
      </c>
      <c r="S38" s="11">
        <v>18259642</v>
      </c>
      <c r="T38" s="11">
        <v>15138256</v>
      </c>
      <c r="U38" s="11">
        <v>15055919</v>
      </c>
      <c r="V38" s="11">
        <v>14647691</v>
      </c>
      <c r="W38" s="11">
        <v>12925468</v>
      </c>
      <c r="X38" s="11">
        <v>13298188</v>
      </c>
      <c r="Y38" s="11">
        <v>13399693</v>
      </c>
      <c r="Z38" s="11">
        <v>13109926</v>
      </c>
      <c r="AA38" s="11">
        <v>13578445</v>
      </c>
      <c r="AB38" s="11">
        <v>12302767</v>
      </c>
      <c r="AC38" s="11">
        <v>12396649</v>
      </c>
      <c r="AD38" s="11">
        <v>11815988</v>
      </c>
      <c r="AE38" s="11">
        <v>12725894</v>
      </c>
      <c r="AF38" s="11">
        <v>13282711</v>
      </c>
    </row>
    <row r="39" spans="1:32" x14ac:dyDescent="0.25">
      <c r="A39" s="6" t="s">
        <v>12</v>
      </c>
      <c r="B39" s="6" t="s">
        <v>57</v>
      </c>
      <c r="C39" s="11">
        <v>4873272</v>
      </c>
      <c r="D39" s="11">
        <v>5280822</v>
      </c>
      <c r="E39" s="11">
        <v>5590548</v>
      </c>
      <c r="F39" s="11">
        <v>5575898</v>
      </c>
      <c r="G39" s="11">
        <v>5700917</v>
      </c>
      <c r="H39" s="11">
        <v>6766131</v>
      </c>
      <c r="I39" s="11">
        <v>7146246</v>
      </c>
      <c r="J39" s="11">
        <v>7770974</v>
      </c>
      <c r="K39" s="11">
        <v>9049261</v>
      </c>
      <c r="L39" s="11">
        <v>7133604</v>
      </c>
      <c r="M39" s="11">
        <v>5511333</v>
      </c>
      <c r="N39" s="11">
        <v>6737719</v>
      </c>
      <c r="O39" s="11">
        <v>6364147</v>
      </c>
      <c r="P39" s="11">
        <v>7378353</v>
      </c>
      <c r="Q39" s="11">
        <v>4195237</v>
      </c>
      <c r="R39" s="11">
        <v>2980243</v>
      </c>
      <c r="S39" s="11">
        <v>2596102</v>
      </c>
      <c r="T39" s="11">
        <v>1654703</v>
      </c>
      <c r="U39" s="11">
        <v>1302595</v>
      </c>
      <c r="V39" s="11">
        <v>496127</v>
      </c>
      <c r="W39" s="11">
        <v>760255</v>
      </c>
      <c r="X39" s="11">
        <v>605486</v>
      </c>
      <c r="Y39" s="11">
        <v>538326</v>
      </c>
      <c r="Z39" s="11">
        <v>550085</v>
      </c>
      <c r="AA39" s="11">
        <v>426898</v>
      </c>
      <c r="AB39" s="11">
        <v>75136</v>
      </c>
      <c r="AC39" s="11">
        <v>422474</v>
      </c>
      <c r="AD39" s="11">
        <v>616215</v>
      </c>
      <c r="AE39" s="11">
        <v>357360</v>
      </c>
      <c r="AF39" s="11">
        <v>373106</v>
      </c>
    </row>
    <row r="40" spans="1:32" x14ac:dyDescent="0.25">
      <c r="A40" s="6" t="s">
        <v>13</v>
      </c>
      <c r="B40" s="6" t="s">
        <v>58</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2364</v>
      </c>
      <c r="V40" s="11">
        <v>1113</v>
      </c>
      <c r="W40" s="11">
        <v>1519</v>
      </c>
      <c r="X40" s="11">
        <v>1255</v>
      </c>
      <c r="Y40" s="11">
        <v>41</v>
      </c>
      <c r="Z40" s="11">
        <v>88</v>
      </c>
      <c r="AA40" s="11">
        <v>43492</v>
      </c>
      <c r="AB40" s="11">
        <v>63903</v>
      </c>
      <c r="AC40" s="11">
        <v>76453</v>
      </c>
      <c r="AD40" s="11">
        <v>84347</v>
      </c>
      <c r="AE40" s="11">
        <v>113659</v>
      </c>
      <c r="AF40" s="11">
        <v>133239</v>
      </c>
    </row>
    <row r="41" spans="1:32" x14ac:dyDescent="0.25">
      <c r="A41" s="6" t="s">
        <v>14</v>
      </c>
      <c r="B41" s="6" t="s">
        <v>58</v>
      </c>
      <c r="C41" s="11">
        <v>21816</v>
      </c>
      <c r="D41" s="11">
        <v>62215</v>
      </c>
      <c r="E41" s="11">
        <v>119059</v>
      </c>
      <c r="F41" s="11">
        <v>171607</v>
      </c>
      <c r="G41" s="11">
        <v>220891</v>
      </c>
      <c r="H41" s="11">
        <v>271182</v>
      </c>
      <c r="I41" s="11">
        <v>355146</v>
      </c>
      <c r="J41" s="11">
        <v>468250</v>
      </c>
      <c r="K41" s="11">
        <v>575616</v>
      </c>
      <c r="L41" s="11">
        <v>746463</v>
      </c>
      <c r="M41" s="11">
        <v>957651</v>
      </c>
      <c r="N41" s="11">
        <v>1320152</v>
      </c>
      <c r="O41" s="11">
        <v>1595428</v>
      </c>
      <c r="P41" s="11">
        <v>1950331</v>
      </c>
      <c r="Q41" s="11">
        <v>2266453</v>
      </c>
      <c r="R41" s="11">
        <v>2640447</v>
      </c>
      <c r="S41" s="11">
        <v>2820478</v>
      </c>
      <c r="T41" s="11">
        <v>2990665</v>
      </c>
      <c r="U41" s="11">
        <v>3505515</v>
      </c>
      <c r="V41" s="11">
        <v>3659154</v>
      </c>
      <c r="W41" s="11">
        <v>4881157</v>
      </c>
      <c r="X41" s="11">
        <v>5177575</v>
      </c>
      <c r="Y41" s="11">
        <v>5549182</v>
      </c>
      <c r="Z41" s="11">
        <v>6466355</v>
      </c>
      <c r="AA41" s="11">
        <v>7514399</v>
      </c>
      <c r="AB41" s="11">
        <v>7596687</v>
      </c>
      <c r="AC41" s="11">
        <v>8049178</v>
      </c>
      <c r="AD41" s="11">
        <v>8655735</v>
      </c>
      <c r="AE41" s="11">
        <v>10315772</v>
      </c>
      <c r="AF41" s="11">
        <v>11077536</v>
      </c>
    </row>
    <row r="42" spans="1:32" x14ac:dyDescent="0.25">
      <c r="A42" s="6" t="s">
        <v>15</v>
      </c>
      <c r="B42" s="6" t="s">
        <v>58</v>
      </c>
      <c r="C42" s="11">
        <v>0</v>
      </c>
      <c r="D42" s="11">
        <v>0</v>
      </c>
      <c r="E42" s="11">
        <v>0</v>
      </c>
      <c r="F42" s="11">
        <v>0</v>
      </c>
      <c r="G42" s="11">
        <v>0</v>
      </c>
      <c r="H42" s="11">
        <v>0</v>
      </c>
      <c r="I42" s="11">
        <v>0</v>
      </c>
      <c r="J42" s="11">
        <v>0</v>
      </c>
      <c r="K42" s="11">
        <v>0</v>
      </c>
      <c r="L42" s="11">
        <v>0</v>
      </c>
      <c r="M42" s="11">
        <v>0</v>
      </c>
      <c r="N42" s="11">
        <v>0</v>
      </c>
      <c r="O42" s="11">
        <v>0</v>
      </c>
      <c r="P42" s="11">
        <v>0</v>
      </c>
      <c r="Q42" s="11">
        <v>0</v>
      </c>
      <c r="R42" s="11">
        <v>0</v>
      </c>
      <c r="S42" s="11">
        <v>0</v>
      </c>
      <c r="T42" s="11">
        <v>0</v>
      </c>
      <c r="U42" s="11">
        <v>0</v>
      </c>
      <c r="V42" s="11">
        <v>0</v>
      </c>
      <c r="W42" s="11">
        <v>8804701</v>
      </c>
      <c r="X42" s="11">
        <v>9520697</v>
      </c>
      <c r="Y42" s="11">
        <v>9519285</v>
      </c>
      <c r="Z42" s="11">
        <v>10408775</v>
      </c>
      <c r="AA42" s="11">
        <v>10146467</v>
      </c>
      <c r="AB42" s="11">
        <v>11143855</v>
      </c>
      <c r="AC42" s="11">
        <v>11075179</v>
      </c>
      <c r="AD42" s="11">
        <v>11525077</v>
      </c>
      <c r="AE42" s="11">
        <v>10904801</v>
      </c>
      <c r="AF42" s="11">
        <v>10932566</v>
      </c>
    </row>
    <row r="43" spans="1:32" x14ac:dyDescent="0.25">
      <c r="A43" s="6" t="s">
        <v>16</v>
      </c>
      <c r="B43" s="6" t="s">
        <v>59</v>
      </c>
      <c r="C43" s="11">
        <v>2705490</v>
      </c>
      <c r="D43" s="11">
        <v>2880741</v>
      </c>
      <c r="E43" s="11">
        <v>3357486</v>
      </c>
      <c r="F43" s="11">
        <v>4699117</v>
      </c>
      <c r="G43" s="11">
        <v>7533361</v>
      </c>
      <c r="H43" s="11">
        <v>9294798</v>
      </c>
      <c r="I43" s="11">
        <v>16703192</v>
      </c>
      <c r="J43" s="11">
        <v>9395869</v>
      </c>
      <c r="K43" s="11">
        <v>11497145</v>
      </c>
      <c r="L43" s="11">
        <v>9448077</v>
      </c>
      <c r="M43" s="11">
        <v>26956570</v>
      </c>
      <c r="N43" s="11">
        <v>21828420</v>
      </c>
      <c r="O43" s="11">
        <v>19277677</v>
      </c>
      <c r="P43" s="11">
        <v>41294315</v>
      </c>
      <c r="Q43" s="11">
        <v>36352506</v>
      </c>
      <c r="R43" s="11">
        <v>35963633</v>
      </c>
      <c r="S43" s="11">
        <v>28064075</v>
      </c>
      <c r="T43" s="11">
        <v>32413548</v>
      </c>
      <c r="U43" s="11">
        <v>40064634</v>
      </c>
      <c r="V43" s="11">
        <v>56256011</v>
      </c>
      <c r="W43" s="11">
        <v>50171587</v>
      </c>
      <c r="X43" s="11">
        <v>60881376</v>
      </c>
      <c r="Y43" s="11">
        <v>68542888</v>
      </c>
      <c r="Z43" s="11">
        <v>52309220</v>
      </c>
      <c r="AA43" s="11">
        <v>12970436</v>
      </c>
      <c r="AB43" s="11">
        <v>32001059</v>
      </c>
      <c r="AC43" s="11">
        <v>44219652</v>
      </c>
      <c r="AD43" s="11">
        <v>38726239</v>
      </c>
      <c r="AE43" s="11">
        <v>19999499</v>
      </c>
      <c r="AF43" s="11">
        <v>21651592</v>
      </c>
    </row>
    <row r="44" spans="1:32" x14ac:dyDescent="0.25">
      <c r="A44" s="6" t="s">
        <v>17</v>
      </c>
      <c r="B44" s="6" t="s">
        <v>59</v>
      </c>
      <c r="C44" s="11">
        <v>7090904</v>
      </c>
      <c r="D44" s="11">
        <v>7042552</v>
      </c>
      <c r="E44" s="11">
        <v>15243052</v>
      </c>
      <c r="F44" s="11">
        <v>16267198</v>
      </c>
      <c r="G44" s="11">
        <v>5264355</v>
      </c>
      <c r="H44" s="11">
        <v>7021970</v>
      </c>
      <c r="I44" s="11">
        <v>36472009</v>
      </c>
      <c r="J44" s="11">
        <v>35885653</v>
      </c>
      <c r="K44" s="11">
        <v>37934868</v>
      </c>
      <c r="L44" s="11">
        <v>22879854</v>
      </c>
      <c r="M44" s="11">
        <v>58567789</v>
      </c>
      <c r="N44" s="11">
        <v>14246341</v>
      </c>
      <c r="O44" s="11">
        <v>10174174</v>
      </c>
      <c r="P44" s="11">
        <v>9199426</v>
      </c>
      <c r="Q44" s="11">
        <v>9571027</v>
      </c>
      <c r="R44" s="11">
        <v>10245139</v>
      </c>
      <c r="S44" s="11">
        <v>1421303</v>
      </c>
      <c r="T44" s="11">
        <v>377343</v>
      </c>
      <c r="U44" s="11">
        <v>1363144</v>
      </c>
      <c r="V44" s="11">
        <v>13814327</v>
      </c>
      <c r="W44" s="11">
        <v>246211598</v>
      </c>
      <c r="X44" s="11">
        <v>263802478</v>
      </c>
      <c r="Y44" s="11">
        <v>279046401</v>
      </c>
      <c r="Z44" s="11">
        <v>299819205</v>
      </c>
      <c r="AA44" s="11">
        <v>324692916</v>
      </c>
      <c r="AB44" s="11">
        <v>334898793</v>
      </c>
      <c r="AC44" s="11">
        <v>357302752</v>
      </c>
      <c r="AD44" s="11">
        <v>319179067</v>
      </c>
      <c r="AE44" s="11">
        <v>341929128</v>
      </c>
      <c r="AF44" s="11">
        <v>356464268</v>
      </c>
    </row>
    <row r="45" spans="1:32" x14ac:dyDescent="0.25">
      <c r="A45" s="6" t="s">
        <v>18</v>
      </c>
      <c r="B45" s="6" t="s">
        <v>59</v>
      </c>
      <c r="C45" s="11">
        <v>346146902</v>
      </c>
      <c r="D45" s="11">
        <v>377927936</v>
      </c>
      <c r="E45" s="11">
        <v>370271893</v>
      </c>
      <c r="F45" s="11">
        <v>336520737</v>
      </c>
      <c r="G45" s="11">
        <v>357494627</v>
      </c>
      <c r="H45" s="11">
        <v>358600620</v>
      </c>
      <c r="I45" s="11">
        <v>312843923</v>
      </c>
      <c r="J45" s="11">
        <v>317987817</v>
      </c>
      <c r="K45" s="11">
        <v>319375839</v>
      </c>
      <c r="L45" s="11">
        <v>325718270</v>
      </c>
      <c r="M45" s="11">
        <v>304339530</v>
      </c>
      <c r="N45" s="11">
        <v>326086265</v>
      </c>
      <c r="O45" s="11">
        <v>321334268</v>
      </c>
      <c r="P45" s="11">
        <v>314187595</v>
      </c>
      <c r="Q45" s="11">
        <v>346607917</v>
      </c>
      <c r="R45" s="11">
        <v>330646430</v>
      </c>
      <c r="S45" s="11">
        <v>342983907</v>
      </c>
      <c r="T45" s="11">
        <v>357708903</v>
      </c>
      <c r="U45" s="11">
        <v>342544994</v>
      </c>
      <c r="V45" s="11">
        <v>282213601</v>
      </c>
      <c r="W45" s="11">
        <v>118007434</v>
      </c>
      <c r="X45" s="11">
        <v>72543882</v>
      </c>
      <c r="Y45" s="11">
        <v>56482040</v>
      </c>
      <c r="Z45" s="11">
        <v>29619826</v>
      </c>
      <c r="AA45" s="11">
        <v>39159186</v>
      </c>
      <c r="AB45" s="11">
        <v>34925533</v>
      </c>
      <c r="AC45" s="11">
        <v>17000192</v>
      </c>
      <c r="AD45" s="11">
        <v>19882574</v>
      </c>
      <c r="AE45" s="11">
        <v>10436270</v>
      </c>
      <c r="AF45" s="11">
        <v>7855692</v>
      </c>
    </row>
    <row r="46" spans="1:32" x14ac:dyDescent="0.25">
      <c r="A46" s="6" t="s">
        <v>19</v>
      </c>
      <c r="B46" s="6" t="s">
        <v>59</v>
      </c>
      <c r="C46" s="11">
        <v>1954349</v>
      </c>
      <c r="D46" s="11">
        <v>2623187</v>
      </c>
      <c r="E46" s="11">
        <v>3477614</v>
      </c>
      <c r="F46" s="11">
        <v>4482442</v>
      </c>
      <c r="G46" s="11">
        <v>5006202</v>
      </c>
      <c r="H46" s="11">
        <v>6502404</v>
      </c>
      <c r="I46" s="11">
        <v>4240695</v>
      </c>
      <c r="J46" s="11">
        <v>4226644</v>
      </c>
      <c r="K46" s="11">
        <v>5481532</v>
      </c>
      <c r="L46" s="11">
        <v>13975203</v>
      </c>
      <c r="M46" s="11">
        <v>13936349</v>
      </c>
      <c r="N46" s="11">
        <v>26508045</v>
      </c>
      <c r="O46" s="11">
        <v>16037416</v>
      </c>
      <c r="P46" s="11">
        <v>16122376</v>
      </c>
      <c r="Q46" s="11">
        <v>13880356</v>
      </c>
      <c r="R46" s="11">
        <v>20757948</v>
      </c>
      <c r="S46" s="11">
        <v>19632811</v>
      </c>
      <c r="T46" s="11">
        <v>28502517</v>
      </c>
      <c r="U46" s="11">
        <v>42889152</v>
      </c>
      <c r="V46" s="11">
        <v>35425955</v>
      </c>
      <c r="W46" s="11">
        <v>28882258</v>
      </c>
      <c r="X46" s="11">
        <v>35790526</v>
      </c>
      <c r="Y46" s="11">
        <v>45225506</v>
      </c>
      <c r="Z46" s="11">
        <v>53450453</v>
      </c>
      <c r="AA46" s="11">
        <v>38177310</v>
      </c>
      <c r="AB46" s="11">
        <v>37575247</v>
      </c>
      <c r="AC46" s="11">
        <v>50257498</v>
      </c>
      <c r="AD46" s="11">
        <v>43995810</v>
      </c>
      <c r="AE46" s="11">
        <v>36604206</v>
      </c>
      <c r="AF46" s="11">
        <v>40633089</v>
      </c>
    </row>
    <row r="47" spans="1:32" x14ac:dyDescent="0.25">
      <c r="A47" s="6" t="s">
        <v>20</v>
      </c>
      <c r="B47" s="6" t="s">
        <v>59</v>
      </c>
      <c r="C47" s="11">
        <v>325266</v>
      </c>
      <c r="D47" s="11">
        <v>356935</v>
      </c>
      <c r="E47" s="11">
        <v>462226</v>
      </c>
      <c r="F47" s="11">
        <v>659061</v>
      </c>
      <c r="G47" s="11">
        <v>712233</v>
      </c>
      <c r="H47" s="11">
        <v>723231</v>
      </c>
      <c r="I47" s="11">
        <v>843696</v>
      </c>
      <c r="J47" s="11">
        <v>6535747</v>
      </c>
      <c r="K47" s="11">
        <v>8182191</v>
      </c>
      <c r="L47" s="11">
        <v>23562582</v>
      </c>
      <c r="M47" s="11">
        <v>40409392</v>
      </c>
      <c r="N47" s="11">
        <v>44784857</v>
      </c>
      <c r="O47" s="11">
        <v>25871987</v>
      </c>
      <c r="P47" s="11">
        <v>26668165</v>
      </c>
      <c r="Q47" s="11">
        <v>36487197</v>
      </c>
      <c r="R47" s="11">
        <v>23817520</v>
      </c>
      <c r="S47" s="11">
        <v>27058770</v>
      </c>
      <c r="T47" s="11">
        <v>40776364</v>
      </c>
      <c r="U47" s="11">
        <v>51165569</v>
      </c>
      <c r="V47" s="11">
        <v>46155232</v>
      </c>
      <c r="W47" s="11">
        <v>43663408</v>
      </c>
      <c r="X47" s="11">
        <v>75711296</v>
      </c>
      <c r="Y47" s="11">
        <v>63846512</v>
      </c>
      <c r="Z47" s="11">
        <v>72449941</v>
      </c>
      <c r="AA47" s="11">
        <v>68700606</v>
      </c>
      <c r="AB47" s="11">
        <v>94202959</v>
      </c>
      <c r="AC47" s="11">
        <v>95429959</v>
      </c>
      <c r="AD47" s="11">
        <v>77130870</v>
      </c>
      <c r="AE47" s="11">
        <v>93949619</v>
      </c>
      <c r="AF47" s="11">
        <v>100488727</v>
      </c>
    </row>
    <row r="48" spans="1:32" x14ac:dyDescent="0.25">
      <c r="A48" s="6" t="s">
        <v>21</v>
      </c>
      <c r="B48" s="6" t="s">
        <v>59</v>
      </c>
      <c r="C48" s="11">
        <v>3187578208</v>
      </c>
      <c r="D48" s="11">
        <v>3294107893</v>
      </c>
      <c r="E48" s="11">
        <v>3320247258</v>
      </c>
      <c r="F48" s="11">
        <v>3323012827</v>
      </c>
      <c r="G48" s="11">
        <v>3189895483</v>
      </c>
      <c r="H48" s="11">
        <v>3273254068</v>
      </c>
      <c r="I48" s="11">
        <v>3298505633</v>
      </c>
      <c r="J48" s="11">
        <v>3449039221</v>
      </c>
      <c r="K48" s="11">
        <v>2991042519</v>
      </c>
      <c r="L48" s="11">
        <v>3298305567</v>
      </c>
      <c r="M48" s="11">
        <v>3336711067</v>
      </c>
      <c r="N48" s="11">
        <v>3347165477</v>
      </c>
      <c r="O48" s="11">
        <v>3118899568</v>
      </c>
      <c r="P48" s="11">
        <v>3279279406</v>
      </c>
      <c r="Q48" s="11">
        <v>3395731910</v>
      </c>
      <c r="R48" s="11">
        <v>3539912317</v>
      </c>
      <c r="S48" s="11">
        <v>3158733458</v>
      </c>
      <c r="T48" s="11">
        <v>3433573365</v>
      </c>
      <c r="U48" s="11">
        <v>3514621395</v>
      </c>
      <c r="V48" s="11">
        <v>3337634199</v>
      </c>
      <c r="W48" s="11">
        <v>3435633723</v>
      </c>
      <c r="X48" s="11">
        <v>3478700777</v>
      </c>
      <c r="Y48" s="11">
        <v>3566483826</v>
      </c>
      <c r="Z48" s="11">
        <v>3572453275</v>
      </c>
      <c r="AA48" s="11">
        <v>3340346483</v>
      </c>
      <c r="AB48" s="11">
        <v>3528790480</v>
      </c>
      <c r="AC48" s="11">
        <v>3615399968</v>
      </c>
      <c r="AD48" s="11">
        <v>3577744056</v>
      </c>
      <c r="AE48" s="11">
        <v>3314263901</v>
      </c>
      <c r="AF48" s="11">
        <v>3503524561</v>
      </c>
    </row>
    <row r="49" spans="1:32" x14ac:dyDescent="0.25">
      <c r="A49" s="6" t="s">
        <v>22</v>
      </c>
      <c r="B49" s="6" t="s">
        <v>59</v>
      </c>
      <c r="C49" s="11">
        <v>806819602</v>
      </c>
      <c r="D49" s="11">
        <v>898714606</v>
      </c>
      <c r="E49" s="11">
        <v>969964838</v>
      </c>
      <c r="F49" s="11">
        <v>909161464</v>
      </c>
      <c r="G49" s="11">
        <v>771973725</v>
      </c>
      <c r="H49" s="11">
        <v>891135601</v>
      </c>
      <c r="I49" s="11">
        <v>990066549</v>
      </c>
      <c r="J49" s="11">
        <v>922317155</v>
      </c>
      <c r="K49" s="11">
        <v>801458731</v>
      </c>
      <c r="L49" s="11">
        <v>933891967</v>
      </c>
      <c r="M49" s="11">
        <v>914337244</v>
      </c>
      <c r="N49" s="11">
        <v>848422498</v>
      </c>
      <c r="O49" s="11">
        <v>782052674</v>
      </c>
      <c r="P49" s="11">
        <v>853357445</v>
      </c>
      <c r="Q49" s="11">
        <v>928242072</v>
      </c>
      <c r="R49" s="11">
        <v>923253715</v>
      </c>
      <c r="S49" s="11">
        <v>780306276</v>
      </c>
      <c r="T49" s="11">
        <v>891669978</v>
      </c>
      <c r="U49" s="11">
        <v>945127593</v>
      </c>
      <c r="V49" s="11">
        <v>848568072</v>
      </c>
      <c r="W49" s="11">
        <v>771524952</v>
      </c>
      <c r="X49" s="11">
        <v>852507840</v>
      </c>
      <c r="Y49" s="11">
        <v>995644592</v>
      </c>
      <c r="Z49" s="11">
        <v>762491040</v>
      </c>
      <c r="AA49" s="11">
        <v>758909481</v>
      </c>
      <c r="AB49" s="11">
        <v>811130582</v>
      </c>
      <c r="AC49" s="11">
        <v>878738400</v>
      </c>
      <c r="AD49" s="11">
        <v>893171901</v>
      </c>
      <c r="AE49" s="11">
        <v>711401767</v>
      </c>
      <c r="AF49" s="11">
        <v>856221385</v>
      </c>
    </row>
    <row r="50" spans="1:32" x14ac:dyDescent="0.25">
      <c r="A50" s="6" t="s">
        <v>1</v>
      </c>
      <c r="B50" s="6" t="s">
        <v>1</v>
      </c>
      <c r="C50" s="6" t="s">
        <v>1</v>
      </c>
      <c r="D50" s="6" t="s">
        <v>1</v>
      </c>
      <c r="E50" s="6" t="s">
        <v>1</v>
      </c>
      <c r="F50" s="6" t="s">
        <v>1</v>
      </c>
      <c r="G50" s="6" t="s">
        <v>1</v>
      </c>
      <c r="H50" s="6" t="s">
        <v>1</v>
      </c>
      <c r="I50" s="6" t="s">
        <v>1</v>
      </c>
      <c r="J50" s="6" t="s">
        <v>1</v>
      </c>
      <c r="K50" s="6" t="s">
        <v>1</v>
      </c>
      <c r="L50" s="6" t="s">
        <v>1</v>
      </c>
      <c r="M50" s="6" t="s">
        <v>1</v>
      </c>
      <c r="N50" s="6" t="s">
        <v>1</v>
      </c>
      <c r="O50" s="6" t="s">
        <v>1</v>
      </c>
      <c r="P50" s="6" t="s">
        <v>1</v>
      </c>
      <c r="Q50" s="6" t="s">
        <v>1</v>
      </c>
      <c r="R50" s="6" t="s">
        <v>1</v>
      </c>
      <c r="S50" s="6" t="s">
        <v>1</v>
      </c>
      <c r="T50" s="6" t="s">
        <v>1</v>
      </c>
      <c r="U50" s="6" t="s">
        <v>1</v>
      </c>
      <c r="V50" s="6" t="s">
        <v>1</v>
      </c>
      <c r="W50" s="6" t="s">
        <v>1</v>
      </c>
      <c r="X50" s="6" t="s">
        <v>1</v>
      </c>
      <c r="Y50" s="6" t="s">
        <v>1</v>
      </c>
      <c r="Z50" s="6" t="s">
        <v>1</v>
      </c>
      <c r="AA50" s="6" t="s">
        <v>1</v>
      </c>
      <c r="AB50" s="6" t="s">
        <v>1</v>
      </c>
      <c r="AC50" s="6" t="s">
        <v>1</v>
      </c>
      <c r="AD50" s="6" t="s">
        <v>1</v>
      </c>
      <c r="AE50" s="6" t="s">
        <v>1</v>
      </c>
      <c r="AF50" s="6"/>
    </row>
    <row r="51" spans="1:32" ht="36" x14ac:dyDescent="0.25">
      <c r="A51" s="1" t="s">
        <v>60</v>
      </c>
      <c r="B51" s="2" t="s">
        <v>1</v>
      </c>
      <c r="C51" s="47">
        <v>2011</v>
      </c>
      <c r="D51" s="48"/>
      <c r="E51" s="48"/>
      <c r="F51" s="49"/>
      <c r="G51" s="47">
        <v>2012</v>
      </c>
      <c r="H51" s="48"/>
      <c r="I51" s="48"/>
      <c r="J51" s="49"/>
      <c r="K51" s="47">
        <v>2013</v>
      </c>
      <c r="L51" s="48"/>
      <c r="M51" s="48"/>
      <c r="N51" s="49"/>
      <c r="O51" s="47">
        <v>2014</v>
      </c>
      <c r="P51" s="48"/>
      <c r="Q51" s="48"/>
      <c r="R51" s="49"/>
      <c r="S51" s="47">
        <v>2015</v>
      </c>
      <c r="T51" s="48"/>
      <c r="U51" s="48"/>
      <c r="V51" s="49"/>
      <c r="W51" s="47">
        <v>2016</v>
      </c>
      <c r="X51" s="48"/>
      <c r="Y51" s="48"/>
      <c r="Z51" s="49"/>
      <c r="AA51" s="47">
        <v>2017</v>
      </c>
      <c r="AB51" s="48"/>
      <c r="AC51" s="48"/>
      <c r="AD51" s="49"/>
      <c r="AE51" s="50">
        <v>2018</v>
      </c>
      <c r="AF51" s="51"/>
    </row>
    <row r="52" spans="1:32" x14ac:dyDescent="0.25">
      <c r="A52" s="6" t="s">
        <v>1</v>
      </c>
      <c r="B52" s="6" t="s">
        <v>1</v>
      </c>
      <c r="C52" s="9" t="s">
        <v>74</v>
      </c>
      <c r="D52" s="9" t="s">
        <v>5</v>
      </c>
      <c r="E52" s="9" t="s">
        <v>6</v>
      </c>
      <c r="F52" s="9" t="s">
        <v>7</v>
      </c>
      <c r="G52" s="9" t="s">
        <v>75</v>
      </c>
      <c r="H52" s="9" t="s">
        <v>5</v>
      </c>
      <c r="I52" s="9" t="s">
        <v>6</v>
      </c>
      <c r="J52" s="9" t="s">
        <v>7</v>
      </c>
      <c r="K52" s="9" t="s">
        <v>76</v>
      </c>
      <c r="L52" s="9" t="s">
        <v>5</v>
      </c>
      <c r="M52" s="9" t="s">
        <v>6</v>
      </c>
      <c r="N52" s="9" t="s">
        <v>7</v>
      </c>
      <c r="O52" s="9" t="s">
        <v>77</v>
      </c>
      <c r="P52" s="9" t="s">
        <v>5</v>
      </c>
      <c r="Q52" s="9" t="s">
        <v>6</v>
      </c>
      <c r="R52" s="9" t="s">
        <v>7</v>
      </c>
      <c r="S52" s="9" t="s">
        <v>78</v>
      </c>
      <c r="T52" s="9" t="s">
        <v>5</v>
      </c>
      <c r="U52" s="9" t="s">
        <v>6</v>
      </c>
      <c r="V52" s="9" t="s">
        <v>7</v>
      </c>
      <c r="W52" s="9" t="s">
        <v>79</v>
      </c>
      <c r="X52" s="9" t="s">
        <v>5</v>
      </c>
      <c r="Y52" s="9" t="s">
        <v>6</v>
      </c>
      <c r="Z52" s="9" t="s">
        <v>7</v>
      </c>
      <c r="AA52" s="9" t="s">
        <v>80</v>
      </c>
      <c r="AB52" s="9" t="s">
        <v>5</v>
      </c>
      <c r="AC52" s="9" t="s">
        <v>6</v>
      </c>
      <c r="AD52" s="10" t="s">
        <v>7</v>
      </c>
      <c r="AE52" s="9" t="s">
        <v>81</v>
      </c>
      <c r="AF52" s="29" t="s">
        <v>5</v>
      </c>
    </row>
    <row r="53" spans="1:32" x14ac:dyDescent="0.25">
      <c r="A53" s="6"/>
      <c r="B53" s="6"/>
      <c r="C53" s="6">
        <v>88.48</v>
      </c>
      <c r="D53" s="6">
        <v>87.8</v>
      </c>
      <c r="E53" s="6">
        <v>87</v>
      </c>
      <c r="F53" s="6">
        <v>86.6</v>
      </c>
      <c r="G53" s="6">
        <v>86.8</v>
      </c>
      <c r="H53" s="6">
        <v>86.78</v>
      </c>
      <c r="I53" s="6">
        <v>83.48</v>
      </c>
      <c r="J53" s="6">
        <v>84.27</v>
      </c>
      <c r="K53" s="6">
        <v>83.6</v>
      </c>
      <c r="L53" s="6">
        <v>83.81</v>
      </c>
      <c r="M53" s="6">
        <v>80.239999999999995</v>
      </c>
      <c r="N53" s="6">
        <v>81.84</v>
      </c>
      <c r="O53" s="6">
        <v>82.83</v>
      </c>
      <c r="P53" s="6">
        <v>80.400000000000006</v>
      </c>
      <c r="Q53" s="6">
        <v>82.03</v>
      </c>
      <c r="R53" s="6">
        <v>82.38</v>
      </c>
      <c r="S53" s="6">
        <v>82.86</v>
      </c>
      <c r="T53" s="6">
        <v>82.75</v>
      </c>
      <c r="U53" s="6">
        <v>81.8</v>
      </c>
      <c r="V53" s="6">
        <v>78.87</v>
      </c>
      <c r="W53" s="6">
        <v>72.87</v>
      </c>
      <c r="X53" s="6">
        <v>70.83</v>
      </c>
      <c r="Y53" s="6">
        <v>69.98</v>
      </c>
      <c r="Z53" s="6">
        <v>70.34</v>
      </c>
      <c r="AA53" s="6">
        <v>71.489999999999995</v>
      </c>
      <c r="AB53" s="6">
        <v>70.290000000000006</v>
      </c>
      <c r="AC53" s="6">
        <v>69.510000000000005</v>
      </c>
      <c r="AD53" s="6">
        <v>68.98</v>
      </c>
      <c r="AE53" s="6">
        <v>70.11</v>
      </c>
      <c r="AF53" s="6">
        <v>70</v>
      </c>
    </row>
    <row r="54" spans="1:32" ht="11.25" customHeight="1" x14ac:dyDescent="0.25"/>
    <row r="55" spans="1:32" ht="36" x14ac:dyDescent="0.25">
      <c r="A55" s="1" t="s">
        <v>62</v>
      </c>
      <c r="B55" s="2" t="s">
        <v>1</v>
      </c>
      <c r="C55" s="47">
        <v>2011</v>
      </c>
      <c r="D55" s="48"/>
      <c r="E55" s="48"/>
      <c r="F55" s="49"/>
      <c r="G55" s="47">
        <v>2012</v>
      </c>
      <c r="H55" s="48"/>
      <c r="I55" s="48"/>
      <c r="J55" s="49"/>
      <c r="K55" s="47">
        <v>2013</v>
      </c>
      <c r="L55" s="48"/>
      <c r="M55" s="48"/>
      <c r="N55" s="49"/>
      <c r="O55" s="47">
        <v>2014</v>
      </c>
      <c r="P55" s="48"/>
      <c r="Q55" s="48"/>
      <c r="R55" s="49"/>
      <c r="S55" s="47">
        <v>2015</v>
      </c>
      <c r="T55" s="48"/>
      <c r="U55" s="48"/>
      <c r="V55" s="49"/>
      <c r="W55" s="47">
        <v>2016</v>
      </c>
      <c r="X55" s="48"/>
      <c r="Y55" s="48"/>
      <c r="Z55" s="49"/>
      <c r="AA55" s="47">
        <v>2017</v>
      </c>
      <c r="AB55" s="48"/>
      <c r="AC55" s="48"/>
      <c r="AD55" s="49"/>
      <c r="AE55" s="50">
        <v>2018</v>
      </c>
      <c r="AF55" s="51"/>
    </row>
    <row r="56" spans="1:32" x14ac:dyDescent="0.25">
      <c r="A56" s="6" t="s">
        <v>1</v>
      </c>
      <c r="B56" s="6" t="s">
        <v>1</v>
      </c>
      <c r="C56" s="9" t="s">
        <v>74</v>
      </c>
      <c r="D56" s="9" t="s">
        <v>5</v>
      </c>
      <c r="E56" s="9" t="s">
        <v>6</v>
      </c>
      <c r="F56" s="9" t="s">
        <v>7</v>
      </c>
      <c r="G56" s="9" t="s">
        <v>75</v>
      </c>
      <c r="H56" s="9" t="s">
        <v>5</v>
      </c>
      <c r="I56" s="9" t="s">
        <v>6</v>
      </c>
      <c r="J56" s="9" t="s">
        <v>7</v>
      </c>
      <c r="K56" s="9" t="s">
        <v>76</v>
      </c>
      <c r="L56" s="9" t="s">
        <v>5</v>
      </c>
      <c r="M56" s="9" t="s">
        <v>6</v>
      </c>
      <c r="N56" s="9" t="s">
        <v>7</v>
      </c>
      <c r="O56" s="9" t="s">
        <v>77</v>
      </c>
      <c r="P56" s="9" t="s">
        <v>5</v>
      </c>
      <c r="Q56" s="9" t="s">
        <v>6</v>
      </c>
      <c r="R56" s="9" t="s">
        <v>7</v>
      </c>
      <c r="S56" s="9" t="s">
        <v>78</v>
      </c>
      <c r="T56" s="9" t="s">
        <v>5</v>
      </c>
      <c r="U56" s="9" t="s">
        <v>6</v>
      </c>
      <c r="V56" s="9" t="s">
        <v>7</v>
      </c>
      <c r="W56" s="9" t="s">
        <v>79</v>
      </c>
      <c r="X56" s="9" t="s">
        <v>5</v>
      </c>
      <c r="Y56" s="9" t="s">
        <v>6</v>
      </c>
      <c r="Z56" s="9" t="s">
        <v>7</v>
      </c>
      <c r="AA56" s="9" t="s">
        <v>80</v>
      </c>
      <c r="AB56" s="9" t="s">
        <v>5</v>
      </c>
      <c r="AC56" s="9" t="s">
        <v>6</v>
      </c>
      <c r="AD56" s="10" t="s">
        <v>7</v>
      </c>
      <c r="AE56" s="9" t="s">
        <v>81</v>
      </c>
      <c r="AF56" s="29" t="s">
        <v>5</v>
      </c>
    </row>
    <row r="57" spans="1:32" x14ac:dyDescent="0.25">
      <c r="A57" s="6"/>
      <c r="B57" s="6"/>
      <c r="C57" s="6">
        <v>44.57</v>
      </c>
      <c r="D57" s="6">
        <v>30.14</v>
      </c>
      <c r="E57" s="6">
        <v>44.16</v>
      </c>
      <c r="F57" s="6">
        <v>45.45</v>
      </c>
      <c r="G57" s="6">
        <v>39.68</v>
      </c>
      <c r="H57" s="6">
        <v>43.15</v>
      </c>
      <c r="I57" s="6">
        <v>30.58</v>
      </c>
      <c r="J57" s="6">
        <v>23.16</v>
      </c>
      <c r="K57" s="6">
        <v>29.14</v>
      </c>
      <c r="L57" s="6">
        <v>27.78</v>
      </c>
      <c r="M57" s="6">
        <v>26.97</v>
      </c>
      <c r="N57" s="6">
        <v>21.59</v>
      </c>
      <c r="O57" s="6">
        <v>18.52</v>
      </c>
      <c r="P57" s="6">
        <v>19.91</v>
      </c>
      <c r="Q57" s="6">
        <v>15.16</v>
      </c>
      <c r="R57" s="6">
        <v>19.04</v>
      </c>
      <c r="S57" s="6">
        <v>24.88</v>
      </c>
      <c r="T57" s="6">
        <v>21.9</v>
      </c>
      <c r="U57" s="6">
        <v>33.51</v>
      </c>
      <c r="V57" s="6">
        <v>20.7</v>
      </c>
      <c r="W57" s="6">
        <v>17.25</v>
      </c>
      <c r="X57" s="6">
        <v>13.83</v>
      </c>
      <c r="Y57" s="6">
        <v>17.53</v>
      </c>
      <c r="Z57" s="6">
        <v>18.309999999999999</v>
      </c>
      <c r="AA57" s="6">
        <v>34.76</v>
      </c>
      <c r="AB57" s="6">
        <v>30.84</v>
      </c>
      <c r="AC57" s="6">
        <v>36.82</v>
      </c>
      <c r="AD57" s="6">
        <v>34.15</v>
      </c>
      <c r="AE57" s="6">
        <v>33.97</v>
      </c>
      <c r="AF57" s="6">
        <v>29.94</v>
      </c>
    </row>
    <row r="58" spans="1:32" ht="14.1" customHeight="1" x14ac:dyDescent="0.25"/>
    <row r="59" spans="1:32" ht="36" x14ac:dyDescent="0.25">
      <c r="A59" s="1" t="s">
        <v>63</v>
      </c>
      <c r="B59" s="2" t="s">
        <v>1</v>
      </c>
      <c r="C59" s="47">
        <v>2011</v>
      </c>
      <c r="D59" s="48"/>
      <c r="E59" s="48"/>
      <c r="F59" s="49"/>
      <c r="G59" s="47">
        <v>2012</v>
      </c>
      <c r="H59" s="48"/>
      <c r="I59" s="48"/>
      <c r="J59" s="49"/>
      <c r="K59" s="47">
        <v>2013</v>
      </c>
      <c r="L59" s="48"/>
      <c r="M59" s="48"/>
      <c r="N59" s="49"/>
      <c r="O59" s="47">
        <v>2014</v>
      </c>
      <c r="P59" s="48"/>
      <c r="Q59" s="48"/>
      <c r="R59" s="49"/>
      <c r="S59" s="47">
        <v>2015</v>
      </c>
      <c r="T59" s="48"/>
      <c r="U59" s="48"/>
      <c r="V59" s="49"/>
      <c r="W59" s="47">
        <v>2016</v>
      </c>
      <c r="X59" s="48"/>
      <c r="Y59" s="48"/>
      <c r="Z59" s="49"/>
      <c r="AA59" s="47">
        <v>2017</v>
      </c>
      <c r="AB59" s="48"/>
      <c r="AC59" s="48"/>
      <c r="AD59" s="49"/>
      <c r="AE59" s="50">
        <v>2018</v>
      </c>
      <c r="AF59" s="51"/>
    </row>
    <row r="60" spans="1:32" x14ac:dyDescent="0.25">
      <c r="A60" s="6" t="s">
        <v>1</v>
      </c>
      <c r="B60" s="6" t="s">
        <v>1</v>
      </c>
      <c r="C60" s="9" t="s">
        <v>74</v>
      </c>
      <c r="D60" s="9" t="s">
        <v>5</v>
      </c>
      <c r="E60" s="9" t="s">
        <v>6</v>
      </c>
      <c r="F60" s="9" t="s">
        <v>7</v>
      </c>
      <c r="G60" s="9" t="s">
        <v>75</v>
      </c>
      <c r="H60" s="9" t="s">
        <v>5</v>
      </c>
      <c r="I60" s="9" t="s">
        <v>6</v>
      </c>
      <c r="J60" s="9" t="s">
        <v>7</v>
      </c>
      <c r="K60" s="9" t="s">
        <v>76</v>
      </c>
      <c r="L60" s="9" t="s">
        <v>5</v>
      </c>
      <c r="M60" s="9" t="s">
        <v>6</v>
      </c>
      <c r="N60" s="9" t="s">
        <v>7</v>
      </c>
      <c r="O60" s="9" t="s">
        <v>77</v>
      </c>
      <c r="P60" s="9" t="s">
        <v>5</v>
      </c>
      <c r="Q60" s="9" t="s">
        <v>6</v>
      </c>
      <c r="R60" s="9" t="s">
        <v>7</v>
      </c>
      <c r="S60" s="9" t="s">
        <v>78</v>
      </c>
      <c r="T60" s="9" t="s">
        <v>5</v>
      </c>
      <c r="U60" s="9" t="s">
        <v>6</v>
      </c>
      <c r="V60" s="9" t="s">
        <v>7</v>
      </c>
      <c r="W60" s="9" t="s">
        <v>79</v>
      </c>
      <c r="X60" s="9" t="s">
        <v>5</v>
      </c>
      <c r="Y60" s="9" t="s">
        <v>6</v>
      </c>
      <c r="Z60" s="9" t="s">
        <v>7</v>
      </c>
      <c r="AA60" s="9" t="s">
        <v>80</v>
      </c>
      <c r="AB60" s="9" t="s">
        <v>5</v>
      </c>
      <c r="AC60" s="9" t="s">
        <v>6</v>
      </c>
      <c r="AD60" s="10" t="s">
        <v>7</v>
      </c>
      <c r="AE60" s="9" t="s">
        <v>81</v>
      </c>
      <c r="AF60" s="29" t="s">
        <v>5</v>
      </c>
    </row>
    <row r="61" spans="1:32" x14ac:dyDescent="0.25">
      <c r="A61" s="6"/>
      <c r="B61" s="6"/>
      <c r="C61" s="6">
        <v>19.649999999999999</v>
      </c>
      <c r="D61" s="6">
        <v>19.649999999999999</v>
      </c>
      <c r="E61" s="6">
        <v>19.649999999999999</v>
      </c>
      <c r="F61" s="6">
        <v>19.649999999999999</v>
      </c>
      <c r="G61" s="6">
        <v>19.649999999999999</v>
      </c>
      <c r="H61" s="6">
        <v>19.649999999999999</v>
      </c>
      <c r="I61" s="6">
        <v>19.649999999999999</v>
      </c>
      <c r="J61" s="6">
        <v>32.11</v>
      </c>
      <c r="K61" s="6">
        <v>34.65</v>
      </c>
      <c r="L61" s="6">
        <v>37.1</v>
      </c>
      <c r="M61" s="6">
        <v>41.86</v>
      </c>
      <c r="N61" s="6">
        <v>52.18</v>
      </c>
      <c r="O61" s="6">
        <v>38.159999999999997</v>
      </c>
      <c r="P61" s="6">
        <v>34.32</v>
      </c>
      <c r="Q61" s="6">
        <v>40.53</v>
      </c>
      <c r="R61" s="6">
        <v>36.840000000000003</v>
      </c>
      <c r="S61" s="6">
        <v>37.26</v>
      </c>
      <c r="T61" s="6">
        <v>50.63</v>
      </c>
      <c r="U61" s="6">
        <v>51.06</v>
      </c>
      <c r="V61" s="6">
        <v>46.56</v>
      </c>
      <c r="W61" s="6">
        <v>52.89</v>
      </c>
      <c r="X61" s="6">
        <v>31.78</v>
      </c>
      <c r="Y61" s="6">
        <v>30.2</v>
      </c>
      <c r="Z61" s="6">
        <v>30.71</v>
      </c>
      <c r="AA61" s="6">
        <v>30.11</v>
      </c>
      <c r="AB61" s="6">
        <v>30.23</v>
      </c>
      <c r="AC61" s="6">
        <v>30.39</v>
      </c>
      <c r="AD61" s="6">
        <v>30.9</v>
      </c>
      <c r="AE61" s="6">
        <v>30.9</v>
      </c>
      <c r="AF61" s="6">
        <v>31.58</v>
      </c>
    </row>
    <row r="62" spans="1:32" ht="8.85" customHeight="1" x14ac:dyDescent="0.25"/>
    <row r="63" spans="1:32" ht="36" x14ac:dyDescent="0.25">
      <c r="A63" s="1" t="s">
        <v>64</v>
      </c>
      <c r="B63" s="2" t="s">
        <v>1</v>
      </c>
      <c r="C63" s="47">
        <v>2011</v>
      </c>
      <c r="D63" s="48"/>
      <c r="E63" s="48"/>
      <c r="F63" s="49"/>
      <c r="G63" s="47">
        <v>2012</v>
      </c>
      <c r="H63" s="48"/>
      <c r="I63" s="48"/>
      <c r="J63" s="49"/>
      <c r="K63" s="47">
        <v>2013</v>
      </c>
      <c r="L63" s="48"/>
      <c r="M63" s="48"/>
      <c r="N63" s="49"/>
      <c r="O63" s="47">
        <v>2014</v>
      </c>
      <c r="P63" s="48"/>
      <c r="Q63" s="48"/>
      <c r="R63" s="49"/>
      <c r="S63" s="47">
        <v>2015</v>
      </c>
      <c r="T63" s="48"/>
      <c r="U63" s="48"/>
      <c r="V63" s="49"/>
      <c r="W63" s="47">
        <v>2016</v>
      </c>
      <c r="X63" s="48"/>
      <c r="Y63" s="48"/>
      <c r="Z63" s="49"/>
      <c r="AA63" s="47">
        <v>2017</v>
      </c>
      <c r="AB63" s="48"/>
      <c r="AC63" s="48"/>
      <c r="AD63" s="49"/>
      <c r="AE63" s="50">
        <v>2018</v>
      </c>
      <c r="AF63" s="51"/>
    </row>
    <row r="64" spans="1:32" x14ac:dyDescent="0.25">
      <c r="A64" s="6" t="s">
        <v>1</v>
      </c>
      <c r="B64" s="6" t="s">
        <v>1</v>
      </c>
      <c r="C64" s="9" t="s">
        <v>74</v>
      </c>
      <c r="D64" s="9" t="s">
        <v>5</v>
      </c>
      <c r="E64" s="9" t="s">
        <v>6</v>
      </c>
      <c r="F64" s="9" t="s">
        <v>7</v>
      </c>
      <c r="G64" s="9" t="s">
        <v>75</v>
      </c>
      <c r="H64" s="9" t="s">
        <v>5</v>
      </c>
      <c r="I64" s="9" t="s">
        <v>6</v>
      </c>
      <c r="J64" s="9" t="s">
        <v>7</v>
      </c>
      <c r="K64" s="9" t="s">
        <v>76</v>
      </c>
      <c r="L64" s="9" t="s">
        <v>5</v>
      </c>
      <c r="M64" s="9" t="s">
        <v>6</v>
      </c>
      <c r="N64" s="9" t="s">
        <v>7</v>
      </c>
      <c r="O64" s="9" t="s">
        <v>77</v>
      </c>
      <c r="P64" s="9" t="s">
        <v>5</v>
      </c>
      <c r="Q64" s="9" t="s">
        <v>6</v>
      </c>
      <c r="R64" s="9" t="s">
        <v>7</v>
      </c>
      <c r="S64" s="9" t="s">
        <v>78</v>
      </c>
      <c r="T64" s="9" t="s">
        <v>5</v>
      </c>
      <c r="U64" s="9" t="s">
        <v>6</v>
      </c>
      <c r="V64" s="9" t="s">
        <v>7</v>
      </c>
      <c r="W64" s="9" t="s">
        <v>79</v>
      </c>
      <c r="X64" s="9" t="s">
        <v>5</v>
      </c>
      <c r="Y64" s="9" t="s">
        <v>6</v>
      </c>
      <c r="Z64" s="9" t="s">
        <v>7</v>
      </c>
      <c r="AA64" s="9" t="s">
        <v>80</v>
      </c>
      <c r="AB64" s="9" t="s">
        <v>5</v>
      </c>
      <c r="AC64" s="9" t="s">
        <v>6</v>
      </c>
      <c r="AD64" s="10" t="s">
        <v>7</v>
      </c>
      <c r="AE64" s="9" t="s">
        <v>81</v>
      </c>
      <c r="AF64" s="29" t="s">
        <v>5</v>
      </c>
    </row>
    <row r="65" spans="1:32" x14ac:dyDescent="0.25">
      <c r="A65" s="6"/>
      <c r="B65" s="6"/>
      <c r="C65" s="6" t="s">
        <v>1</v>
      </c>
      <c r="D65" s="6" t="s">
        <v>1</v>
      </c>
      <c r="E65" s="6" t="s">
        <v>1</v>
      </c>
      <c r="F65" s="6" t="s">
        <v>1</v>
      </c>
      <c r="G65" s="6" t="s">
        <v>1</v>
      </c>
      <c r="H65" s="6" t="s">
        <v>1</v>
      </c>
      <c r="I65" s="6" t="s">
        <v>1</v>
      </c>
      <c r="J65" s="6" t="s">
        <v>1</v>
      </c>
      <c r="K65" s="6" t="s">
        <v>1</v>
      </c>
      <c r="L65" s="6">
        <v>32.15</v>
      </c>
      <c r="M65" s="6">
        <v>14.82</v>
      </c>
      <c r="N65" s="6">
        <v>15.85</v>
      </c>
      <c r="O65" s="6">
        <v>15.99</v>
      </c>
      <c r="P65" s="6">
        <v>16.579999999999998</v>
      </c>
      <c r="Q65" s="6">
        <v>22.07</v>
      </c>
      <c r="R65" s="6">
        <v>24.73</v>
      </c>
      <c r="S65" s="6">
        <v>25.91</v>
      </c>
      <c r="T65" s="6">
        <v>21.34</v>
      </c>
      <c r="U65" s="6">
        <v>19.63</v>
      </c>
      <c r="V65" s="6">
        <v>22.25</v>
      </c>
      <c r="W65" s="6">
        <v>23.76</v>
      </c>
      <c r="X65" s="6">
        <v>25.86</v>
      </c>
      <c r="Y65" s="6">
        <v>39.950000000000003</v>
      </c>
      <c r="Z65" s="6">
        <v>41.22</v>
      </c>
      <c r="AA65" s="6">
        <v>44.65</v>
      </c>
      <c r="AB65" s="6">
        <v>40.26</v>
      </c>
      <c r="AC65" s="6">
        <v>38.22</v>
      </c>
      <c r="AD65" s="6">
        <v>37.46</v>
      </c>
      <c r="AE65" s="6">
        <v>38.880000000000003</v>
      </c>
      <c r="AF65" s="6">
        <v>43.01</v>
      </c>
    </row>
    <row r="66" spans="1:32" ht="9" customHeight="1" x14ac:dyDescent="0.25"/>
    <row r="67" spans="1:32" ht="36" x14ac:dyDescent="0.25">
      <c r="A67" s="1" t="s">
        <v>65</v>
      </c>
      <c r="B67" s="2" t="s">
        <v>1</v>
      </c>
      <c r="C67" s="47">
        <v>2011</v>
      </c>
      <c r="D67" s="48"/>
      <c r="E67" s="48"/>
      <c r="F67" s="49"/>
      <c r="G67" s="47">
        <v>2012</v>
      </c>
      <c r="H67" s="48"/>
      <c r="I67" s="48"/>
      <c r="J67" s="49"/>
      <c r="K67" s="47">
        <v>2013</v>
      </c>
      <c r="L67" s="48"/>
      <c r="M67" s="48"/>
      <c r="N67" s="49"/>
      <c r="O67" s="47">
        <v>2014</v>
      </c>
      <c r="P67" s="48"/>
      <c r="Q67" s="48"/>
      <c r="R67" s="49"/>
      <c r="S67" s="47">
        <v>2015</v>
      </c>
      <c r="T67" s="48"/>
      <c r="U67" s="48"/>
      <c r="V67" s="49"/>
      <c r="W67" s="47">
        <v>2016</v>
      </c>
      <c r="X67" s="48"/>
      <c r="Y67" s="48"/>
      <c r="Z67" s="49"/>
      <c r="AA67" s="47">
        <v>2017</v>
      </c>
      <c r="AB67" s="48"/>
      <c r="AC67" s="48"/>
      <c r="AD67" s="49"/>
      <c r="AE67" s="50">
        <v>2018</v>
      </c>
      <c r="AF67" s="51"/>
    </row>
    <row r="68" spans="1:32" x14ac:dyDescent="0.25">
      <c r="A68" s="6" t="s">
        <v>1</v>
      </c>
      <c r="B68" s="6" t="s">
        <v>1</v>
      </c>
      <c r="C68" s="9" t="s">
        <v>74</v>
      </c>
      <c r="D68" s="9" t="s">
        <v>5</v>
      </c>
      <c r="E68" s="9" t="s">
        <v>6</v>
      </c>
      <c r="F68" s="9" t="s">
        <v>7</v>
      </c>
      <c r="G68" s="9" t="s">
        <v>75</v>
      </c>
      <c r="H68" s="9" t="s">
        <v>5</v>
      </c>
      <c r="I68" s="9" t="s">
        <v>6</v>
      </c>
      <c r="J68" s="9" t="s">
        <v>7</v>
      </c>
      <c r="K68" s="9" t="s">
        <v>76</v>
      </c>
      <c r="L68" s="9" t="s">
        <v>5</v>
      </c>
      <c r="M68" s="9" t="s">
        <v>6</v>
      </c>
      <c r="N68" s="9" t="s">
        <v>7</v>
      </c>
      <c r="O68" s="9" t="s">
        <v>77</v>
      </c>
      <c r="P68" s="9" t="s">
        <v>5</v>
      </c>
      <c r="Q68" s="9" t="s">
        <v>6</v>
      </c>
      <c r="R68" s="9" t="s">
        <v>7</v>
      </c>
      <c r="S68" s="9" t="s">
        <v>78</v>
      </c>
      <c r="T68" s="9" t="s">
        <v>5</v>
      </c>
      <c r="U68" s="9" t="s">
        <v>6</v>
      </c>
      <c r="V68" s="9" t="s">
        <v>7</v>
      </c>
      <c r="W68" s="9" t="s">
        <v>79</v>
      </c>
      <c r="X68" s="9" t="s">
        <v>5</v>
      </c>
      <c r="Y68" s="9" t="s">
        <v>6</v>
      </c>
      <c r="Z68" s="9" t="s">
        <v>7</v>
      </c>
      <c r="AA68" s="9" t="s">
        <v>80</v>
      </c>
      <c r="AB68" s="9" t="s">
        <v>5</v>
      </c>
      <c r="AC68" s="9" t="s">
        <v>6</v>
      </c>
      <c r="AD68" s="10" t="s">
        <v>7</v>
      </c>
      <c r="AE68" s="9" t="s">
        <v>81</v>
      </c>
      <c r="AF68" s="29" t="s">
        <v>5</v>
      </c>
    </row>
    <row r="69" spans="1:32" x14ac:dyDescent="0.25">
      <c r="A69" s="6"/>
      <c r="B69" s="6"/>
      <c r="C69" s="6">
        <v>15.56</v>
      </c>
      <c r="D69" s="6">
        <v>15.56</v>
      </c>
      <c r="E69" s="6">
        <v>15.56</v>
      </c>
      <c r="F69" s="6">
        <v>15.56</v>
      </c>
      <c r="G69" s="6">
        <v>15.56</v>
      </c>
      <c r="H69" s="6">
        <v>15.56</v>
      </c>
      <c r="I69" s="6">
        <v>15.56</v>
      </c>
      <c r="J69" s="6">
        <v>15.56</v>
      </c>
      <c r="K69" s="6">
        <v>15.56</v>
      </c>
      <c r="L69" s="6">
        <v>25.06</v>
      </c>
      <c r="M69" s="6">
        <v>20.32</v>
      </c>
      <c r="N69" s="6">
        <v>23.42</v>
      </c>
      <c r="O69" s="6">
        <v>24.31</v>
      </c>
      <c r="P69" s="6">
        <v>26</v>
      </c>
      <c r="Q69" s="6">
        <v>39.65</v>
      </c>
      <c r="R69" s="6">
        <v>34.76</v>
      </c>
      <c r="S69" s="6">
        <v>32.380000000000003</v>
      </c>
      <c r="T69" s="6">
        <v>25.96</v>
      </c>
      <c r="U69" s="6">
        <v>24.25</v>
      </c>
      <c r="V69" s="6">
        <v>26.86</v>
      </c>
      <c r="W69" s="6">
        <v>26.14</v>
      </c>
      <c r="X69" s="6">
        <v>27.34</v>
      </c>
      <c r="Y69" s="6">
        <v>41.83</v>
      </c>
      <c r="Z69" s="6">
        <v>43.25</v>
      </c>
      <c r="AA69" s="6">
        <v>49.59</v>
      </c>
      <c r="AB69" s="6">
        <v>47.97</v>
      </c>
      <c r="AC69" s="6">
        <v>51.38</v>
      </c>
      <c r="AD69" s="6">
        <v>49.57</v>
      </c>
      <c r="AE69" s="6">
        <v>52.59</v>
      </c>
      <c r="AF69" s="6">
        <v>51.78</v>
      </c>
    </row>
    <row r="70" spans="1:32" ht="9.75" customHeight="1" x14ac:dyDescent="0.25"/>
    <row r="71" spans="1:32" ht="38.25" x14ac:dyDescent="0.25">
      <c r="A71" s="2" t="s">
        <v>66</v>
      </c>
      <c r="B71" s="2" t="s">
        <v>1</v>
      </c>
      <c r="C71" s="47">
        <v>2011</v>
      </c>
      <c r="D71" s="48"/>
      <c r="E71" s="48"/>
      <c r="F71" s="49"/>
      <c r="G71" s="47">
        <v>2012</v>
      </c>
      <c r="H71" s="48"/>
      <c r="I71" s="48"/>
      <c r="J71" s="49"/>
      <c r="K71" s="47">
        <v>2013</v>
      </c>
      <c r="L71" s="48"/>
      <c r="M71" s="48"/>
      <c r="N71" s="49"/>
      <c r="O71" s="47">
        <v>2014</v>
      </c>
      <c r="P71" s="48"/>
      <c r="Q71" s="48"/>
      <c r="R71" s="49"/>
      <c r="S71" s="47">
        <v>2015</v>
      </c>
      <c r="T71" s="48"/>
      <c r="U71" s="48"/>
      <c r="V71" s="49"/>
      <c r="W71" s="47">
        <v>2016</v>
      </c>
      <c r="X71" s="48"/>
      <c r="Y71" s="48"/>
      <c r="Z71" s="49"/>
      <c r="AA71" s="47">
        <v>2017</v>
      </c>
      <c r="AB71" s="48"/>
      <c r="AC71" s="48"/>
      <c r="AD71" s="49"/>
      <c r="AE71" s="50">
        <v>2018</v>
      </c>
      <c r="AF71" s="51"/>
    </row>
    <row r="72" spans="1:32" x14ac:dyDescent="0.25">
      <c r="A72" s="3" t="s">
        <v>1</v>
      </c>
      <c r="B72" s="6" t="s">
        <v>56</v>
      </c>
      <c r="C72" s="9" t="s">
        <v>74</v>
      </c>
      <c r="D72" s="9" t="s">
        <v>5</v>
      </c>
      <c r="E72" s="9" t="s">
        <v>6</v>
      </c>
      <c r="F72" s="9" t="s">
        <v>7</v>
      </c>
      <c r="G72" s="9" t="s">
        <v>75</v>
      </c>
      <c r="H72" s="9" t="s">
        <v>5</v>
      </c>
      <c r="I72" s="9" t="s">
        <v>6</v>
      </c>
      <c r="J72" s="9" t="s">
        <v>7</v>
      </c>
      <c r="K72" s="9" t="s">
        <v>76</v>
      </c>
      <c r="L72" s="9" t="s">
        <v>5</v>
      </c>
      <c r="M72" s="9" t="s">
        <v>6</v>
      </c>
      <c r="N72" s="9" t="s">
        <v>7</v>
      </c>
      <c r="O72" s="9" t="s">
        <v>77</v>
      </c>
      <c r="P72" s="9" t="s">
        <v>5</v>
      </c>
      <c r="Q72" s="9" t="s">
        <v>6</v>
      </c>
      <c r="R72" s="9" t="s">
        <v>7</v>
      </c>
      <c r="S72" s="9" t="s">
        <v>78</v>
      </c>
      <c r="T72" s="9" t="s">
        <v>5</v>
      </c>
      <c r="U72" s="9" t="s">
        <v>6</v>
      </c>
      <c r="V72" s="9" t="s">
        <v>7</v>
      </c>
      <c r="W72" s="9" t="s">
        <v>79</v>
      </c>
      <c r="X72" s="9" t="s">
        <v>5</v>
      </c>
      <c r="Y72" s="9" t="s">
        <v>6</v>
      </c>
      <c r="Z72" s="9" t="s">
        <v>7</v>
      </c>
      <c r="AA72" s="9" t="s">
        <v>80</v>
      </c>
      <c r="AB72" s="9" t="s">
        <v>5</v>
      </c>
      <c r="AC72" s="9" t="s">
        <v>6</v>
      </c>
      <c r="AD72" s="10" t="s">
        <v>7</v>
      </c>
      <c r="AE72" s="9" t="s">
        <v>81</v>
      </c>
      <c r="AF72" s="29" t="s">
        <v>5</v>
      </c>
    </row>
    <row r="73" spans="1:32" x14ac:dyDescent="0.25">
      <c r="A73" s="6"/>
      <c r="B73" s="6"/>
      <c r="C73" s="11">
        <v>272081361</v>
      </c>
      <c r="D73" s="11">
        <v>296412229</v>
      </c>
      <c r="E73" s="11">
        <v>298637862</v>
      </c>
      <c r="F73" s="11">
        <v>277662760</v>
      </c>
      <c r="G73" s="11">
        <v>287550865</v>
      </c>
      <c r="H73" s="11">
        <v>294112710</v>
      </c>
      <c r="I73" s="11">
        <v>288856701</v>
      </c>
      <c r="J73" s="11">
        <v>293544957</v>
      </c>
      <c r="K73" s="11">
        <v>302716667</v>
      </c>
      <c r="L73" s="11">
        <v>320285638</v>
      </c>
      <c r="M73" s="11">
        <v>363387769</v>
      </c>
      <c r="N73" s="11">
        <v>364206745</v>
      </c>
      <c r="O73" s="11">
        <v>326890428</v>
      </c>
      <c r="P73" s="11">
        <v>343289336</v>
      </c>
      <c r="Q73" s="11">
        <v>373902147</v>
      </c>
      <c r="R73" s="11">
        <v>358062252</v>
      </c>
      <c r="S73" s="11">
        <v>357922528</v>
      </c>
      <c r="T73" s="11">
        <v>396276796</v>
      </c>
      <c r="U73" s="11">
        <v>422018170</v>
      </c>
      <c r="V73" s="11">
        <v>386683676</v>
      </c>
      <c r="W73" s="11">
        <v>460406623</v>
      </c>
      <c r="X73" s="11">
        <v>497256975</v>
      </c>
      <c r="Y73" s="11">
        <v>500554773</v>
      </c>
      <c r="Z73" s="11">
        <v>509159347</v>
      </c>
      <c r="AA73" s="11">
        <v>488221148</v>
      </c>
      <c r="AB73" s="11">
        <v>540614587</v>
      </c>
      <c r="AC73" s="11">
        <v>570007714</v>
      </c>
      <c r="AD73" s="11">
        <v>517566614</v>
      </c>
      <c r="AE73" s="11">
        <v>527841361</v>
      </c>
      <c r="AF73" s="11">
        <v>553065003</v>
      </c>
    </row>
    <row r="74" spans="1:32" x14ac:dyDescent="0.25">
      <c r="A74" s="6" t="s">
        <v>1</v>
      </c>
      <c r="B74" s="6" t="s">
        <v>1</v>
      </c>
      <c r="C74" s="6" t="s">
        <v>1</v>
      </c>
      <c r="D74" s="6" t="s">
        <v>1</v>
      </c>
      <c r="E74" s="6" t="s">
        <v>1</v>
      </c>
      <c r="F74" s="6" t="s">
        <v>1</v>
      </c>
      <c r="G74" s="6" t="s">
        <v>1</v>
      </c>
      <c r="H74" s="6" t="s">
        <v>1</v>
      </c>
      <c r="I74" s="6" t="s">
        <v>1</v>
      </c>
      <c r="J74" s="6" t="s">
        <v>1</v>
      </c>
      <c r="K74" s="6" t="s">
        <v>1</v>
      </c>
      <c r="L74" s="6" t="s">
        <v>1</v>
      </c>
      <c r="M74" s="6" t="s">
        <v>1</v>
      </c>
      <c r="N74" s="6" t="s">
        <v>1</v>
      </c>
      <c r="O74" s="6" t="s">
        <v>1</v>
      </c>
      <c r="P74" s="6" t="s">
        <v>1</v>
      </c>
      <c r="Q74" s="6" t="s">
        <v>1</v>
      </c>
      <c r="R74" s="6" t="s">
        <v>1</v>
      </c>
      <c r="S74" s="6" t="s">
        <v>1</v>
      </c>
      <c r="T74" s="6" t="s">
        <v>1</v>
      </c>
      <c r="U74" s="6" t="s">
        <v>1</v>
      </c>
      <c r="V74" s="6" t="s">
        <v>1</v>
      </c>
      <c r="W74" s="6" t="s">
        <v>1</v>
      </c>
      <c r="X74" s="6" t="s">
        <v>1</v>
      </c>
      <c r="Y74" s="6" t="s">
        <v>1</v>
      </c>
      <c r="Z74" s="6" t="s">
        <v>1</v>
      </c>
      <c r="AA74" s="6" t="s">
        <v>1</v>
      </c>
      <c r="AB74" s="6" t="s">
        <v>1</v>
      </c>
      <c r="AC74" s="6" t="s">
        <v>1</v>
      </c>
      <c r="AD74" s="6" t="s">
        <v>1</v>
      </c>
      <c r="AE74" s="6" t="s">
        <v>1</v>
      </c>
      <c r="AF74" s="6"/>
    </row>
    <row r="75" spans="1:32" ht="11.25" customHeight="1" x14ac:dyDescent="0.25"/>
  </sheetData>
  <mergeCells count="72">
    <mergeCell ref="AA71:AD71"/>
    <mergeCell ref="AE71:AF71"/>
    <mergeCell ref="C71:F71"/>
    <mergeCell ref="G71:J71"/>
    <mergeCell ref="K71:N71"/>
    <mergeCell ref="O71:R71"/>
    <mergeCell ref="S71:V71"/>
    <mergeCell ref="W71:Z71"/>
    <mergeCell ref="AA63:AD63"/>
    <mergeCell ref="AE63:AF63"/>
    <mergeCell ref="C67:F67"/>
    <mergeCell ref="G67:J67"/>
    <mergeCell ref="K67:N67"/>
    <mergeCell ref="O67:R67"/>
    <mergeCell ref="S67:V67"/>
    <mergeCell ref="W67:Z67"/>
    <mergeCell ref="AA67:AD67"/>
    <mergeCell ref="AE67:AF67"/>
    <mergeCell ref="C63:F63"/>
    <mergeCell ref="G63:J63"/>
    <mergeCell ref="K63:N63"/>
    <mergeCell ref="O63:R63"/>
    <mergeCell ref="S63:V63"/>
    <mergeCell ref="W63:Z63"/>
    <mergeCell ref="AA55:AD55"/>
    <mergeCell ref="AE55:AF55"/>
    <mergeCell ref="C59:F59"/>
    <mergeCell ref="G59:J59"/>
    <mergeCell ref="K59:N59"/>
    <mergeCell ref="O59:R59"/>
    <mergeCell ref="S59:V59"/>
    <mergeCell ref="W59:Z59"/>
    <mergeCell ref="AA59:AD59"/>
    <mergeCell ref="AE59:AF59"/>
    <mergeCell ref="C55:F55"/>
    <mergeCell ref="G55:J55"/>
    <mergeCell ref="K55:N55"/>
    <mergeCell ref="O55:R55"/>
    <mergeCell ref="S55:V55"/>
    <mergeCell ref="W55:Z55"/>
    <mergeCell ref="AA34:AD34"/>
    <mergeCell ref="AE34:AF34"/>
    <mergeCell ref="C51:F51"/>
    <mergeCell ref="G51:J51"/>
    <mergeCell ref="K51:N51"/>
    <mergeCell ref="O51:R51"/>
    <mergeCell ref="S51:V51"/>
    <mergeCell ref="W51:Z51"/>
    <mergeCell ref="AA51:AD51"/>
    <mergeCell ref="AE51:AF51"/>
    <mergeCell ref="C34:F34"/>
    <mergeCell ref="G34:J34"/>
    <mergeCell ref="K34:N34"/>
    <mergeCell ref="O34:R34"/>
    <mergeCell ref="S34:V34"/>
    <mergeCell ref="W34:Z34"/>
    <mergeCell ref="AA3:AD3"/>
    <mergeCell ref="AE3:AF3"/>
    <mergeCell ref="C28:F28"/>
    <mergeCell ref="G28:J28"/>
    <mergeCell ref="K28:N28"/>
    <mergeCell ref="O28:R28"/>
    <mergeCell ref="S28:V28"/>
    <mergeCell ref="W28:Z28"/>
    <mergeCell ref="AA28:AD28"/>
    <mergeCell ref="AE28:AF28"/>
    <mergeCell ref="C3:F3"/>
    <mergeCell ref="G3:J3"/>
    <mergeCell ref="K3:N3"/>
    <mergeCell ref="O3:R3"/>
    <mergeCell ref="S3:V3"/>
    <mergeCell ref="W3:Z3"/>
  </mergeCells>
  <pageMargins left="1" right="1" top="1" bottom="1" header="1" footer="1"/>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0"/>
  <sheetViews>
    <sheetView showGridLines="0" topLeftCell="A22" zoomScale="60" zoomScaleNormal="60" workbookViewId="0">
      <pane xSplit="1" topLeftCell="B1" activePane="topRight" state="frozen"/>
      <selection pane="topRight" activeCell="AE3" sqref="AE3:AF12"/>
    </sheetView>
  </sheetViews>
  <sheetFormatPr defaultColWidth="9.140625" defaultRowHeight="15" x14ac:dyDescent="0.25"/>
  <cols>
    <col min="1" max="1" width="29" style="28" customWidth="1"/>
    <col min="2" max="2" width="7.5703125" style="28" customWidth="1"/>
    <col min="3" max="32" width="13.7109375" style="28" customWidth="1"/>
    <col min="33" max="33" width="1.5703125" style="28" customWidth="1"/>
    <col min="34" max="16384" width="9.140625" style="28"/>
  </cols>
  <sheetData>
    <row r="1" spans="1:32" x14ac:dyDescent="0.25">
      <c r="A1" s="2" t="s">
        <v>55</v>
      </c>
      <c r="B1" s="2" t="s">
        <v>1</v>
      </c>
      <c r="C1" s="45">
        <v>2011</v>
      </c>
      <c r="D1" s="52"/>
      <c r="E1" s="52"/>
      <c r="F1" s="52"/>
      <c r="G1" s="45">
        <v>2012</v>
      </c>
      <c r="H1" s="52"/>
      <c r="I1" s="52"/>
      <c r="J1" s="52"/>
      <c r="K1" s="45">
        <v>2013</v>
      </c>
      <c r="L1" s="52"/>
      <c r="M1" s="52"/>
      <c r="N1" s="52"/>
      <c r="O1" s="45">
        <v>2014</v>
      </c>
      <c r="P1" s="52"/>
      <c r="Q1" s="52"/>
      <c r="R1" s="52"/>
      <c r="S1" s="45">
        <v>2015</v>
      </c>
      <c r="T1" s="52"/>
      <c r="U1" s="52"/>
      <c r="V1" s="52"/>
      <c r="W1" s="45">
        <v>2016</v>
      </c>
      <c r="X1" s="52"/>
      <c r="Y1" s="52"/>
      <c r="Z1" s="52"/>
      <c r="AA1" s="45">
        <v>2017</v>
      </c>
      <c r="AB1" s="52"/>
      <c r="AC1" s="52"/>
      <c r="AD1" s="52"/>
      <c r="AE1" s="45">
        <v>2018</v>
      </c>
      <c r="AF1" s="52"/>
    </row>
    <row r="2" spans="1:32" x14ac:dyDescent="0.25">
      <c r="A2" s="24" t="s">
        <v>162</v>
      </c>
      <c r="B2" s="6" t="s">
        <v>56</v>
      </c>
      <c r="C2" s="6" t="s">
        <v>4</v>
      </c>
      <c r="D2" s="6" t="s">
        <v>5</v>
      </c>
      <c r="E2" s="6" t="s">
        <v>6</v>
      </c>
      <c r="F2" s="6" t="s">
        <v>7</v>
      </c>
      <c r="G2" s="6" t="s">
        <v>4</v>
      </c>
      <c r="H2" s="6" t="s">
        <v>5</v>
      </c>
      <c r="I2" s="6" t="s">
        <v>6</v>
      </c>
      <c r="J2" s="6" t="s">
        <v>7</v>
      </c>
      <c r="K2" s="6" t="s">
        <v>4</v>
      </c>
      <c r="L2" s="6" t="s">
        <v>5</v>
      </c>
      <c r="M2" s="6" t="s">
        <v>6</v>
      </c>
      <c r="N2" s="6" t="s">
        <v>7</v>
      </c>
      <c r="O2" s="6" t="s">
        <v>4</v>
      </c>
      <c r="P2" s="6" t="s">
        <v>5</v>
      </c>
      <c r="Q2" s="6" t="s">
        <v>6</v>
      </c>
      <c r="R2" s="6" t="s">
        <v>7</v>
      </c>
      <c r="S2" s="6" t="s">
        <v>4</v>
      </c>
      <c r="T2" s="6" t="s">
        <v>5</v>
      </c>
      <c r="U2" s="6" t="s">
        <v>6</v>
      </c>
      <c r="V2" s="6" t="s">
        <v>7</v>
      </c>
      <c r="W2" s="6" t="s">
        <v>4</v>
      </c>
      <c r="X2" s="6" t="s">
        <v>5</v>
      </c>
      <c r="Y2" s="6" t="s">
        <v>6</v>
      </c>
      <c r="Z2" s="6" t="s">
        <v>7</v>
      </c>
      <c r="AA2" s="6" t="s">
        <v>4</v>
      </c>
      <c r="AB2" s="6" t="s">
        <v>5</v>
      </c>
      <c r="AC2" s="6" t="s">
        <v>6</v>
      </c>
      <c r="AD2" s="6" t="s">
        <v>7</v>
      </c>
      <c r="AE2" s="6" t="s">
        <v>4</v>
      </c>
      <c r="AF2" s="6" t="s">
        <v>5</v>
      </c>
    </row>
    <row r="3" spans="1:32" x14ac:dyDescent="0.25">
      <c r="A3" s="6" t="s">
        <v>163</v>
      </c>
      <c r="B3" s="6" t="s">
        <v>59</v>
      </c>
      <c r="C3" s="11">
        <v>0</v>
      </c>
      <c r="D3" s="11">
        <v>0</v>
      </c>
      <c r="E3" s="11">
        <v>19658664</v>
      </c>
      <c r="F3" s="11">
        <v>14791452</v>
      </c>
      <c r="G3" s="11">
        <v>0</v>
      </c>
      <c r="H3" s="11">
        <v>0</v>
      </c>
      <c r="I3" s="11">
        <v>33243411</v>
      </c>
      <c r="J3" s="11">
        <v>49602253</v>
      </c>
      <c r="K3" s="11">
        <v>53301702</v>
      </c>
      <c r="L3" s="11">
        <v>13498246</v>
      </c>
      <c r="M3" s="11">
        <v>67903390</v>
      </c>
      <c r="N3" s="11">
        <v>12865730</v>
      </c>
      <c r="O3" s="11">
        <v>2442982</v>
      </c>
      <c r="P3" s="11">
        <v>0</v>
      </c>
      <c r="Q3" s="11">
        <v>0</v>
      </c>
      <c r="R3" s="11">
        <v>0</v>
      </c>
      <c r="S3" s="11">
        <v>0</v>
      </c>
      <c r="T3" s="11">
        <v>0</v>
      </c>
      <c r="U3" s="11">
        <v>10682415</v>
      </c>
      <c r="V3" s="11">
        <v>27594883</v>
      </c>
      <c r="W3" s="11">
        <v>0</v>
      </c>
      <c r="X3" s="11">
        <v>0</v>
      </c>
      <c r="Y3" s="11">
        <v>8191930</v>
      </c>
      <c r="Z3" s="11">
        <v>0</v>
      </c>
      <c r="AA3" s="11">
        <v>0</v>
      </c>
      <c r="AB3" s="11">
        <v>7580181</v>
      </c>
      <c r="AC3" s="11">
        <v>5706581</v>
      </c>
      <c r="AD3" s="11">
        <v>6588216</v>
      </c>
      <c r="AE3" s="11">
        <v>0</v>
      </c>
      <c r="AF3" s="11">
        <v>0</v>
      </c>
    </row>
    <row r="4" spans="1:32" x14ac:dyDescent="0.25">
      <c r="A4" s="6" t="s">
        <v>164</v>
      </c>
      <c r="B4" s="6" t="s">
        <v>59</v>
      </c>
      <c r="C4" s="11">
        <v>310305641</v>
      </c>
      <c r="D4" s="11">
        <v>334057798</v>
      </c>
      <c r="E4" s="11">
        <v>314206106</v>
      </c>
      <c r="F4" s="11">
        <v>294484555</v>
      </c>
      <c r="G4" s="11">
        <v>315427761</v>
      </c>
      <c r="H4" s="11">
        <v>326671738</v>
      </c>
      <c r="I4" s="11">
        <v>264109787</v>
      </c>
      <c r="J4" s="11">
        <v>266068324</v>
      </c>
      <c r="K4" s="11">
        <v>285075362</v>
      </c>
      <c r="L4" s="11">
        <v>292875162</v>
      </c>
      <c r="M4" s="11">
        <v>278256539</v>
      </c>
      <c r="N4" s="11">
        <v>309358891</v>
      </c>
      <c r="O4" s="11">
        <v>303325811</v>
      </c>
      <c r="P4" s="11">
        <v>321338192</v>
      </c>
      <c r="Q4" s="11">
        <v>344948114</v>
      </c>
      <c r="R4" s="11">
        <v>322382689</v>
      </c>
      <c r="S4" s="11">
        <v>325886602</v>
      </c>
      <c r="T4" s="11">
        <v>359588763</v>
      </c>
      <c r="U4" s="11">
        <v>343696659</v>
      </c>
      <c r="V4" s="11">
        <v>276031566</v>
      </c>
      <c r="W4" s="11">
        <v>364756315</v>
      </c>
      <c r="X4" s="11">
        <v>345732270</v>
      </c>
      <c r="Y4" s="11">
        <v>362475304</v>
      </c>
      <c r="Z4" s="11">
        <v>360736669</v>
      </c>
      <c r="AA4" s="11">
        <v>359779000</v>
      </c>
      <c r="AB4" s="11">
        <v>366882047</v>
      </c>
      <c r="AC4" s="11">
        <v>375871451</v>
      </c>
      <c r="AD4" s="11">
        <v>348212435</v>
      </c>
      <c r="AE4" s="11">
        <v>361598971</v>
      </c>
      <c r="AF4" s="11">
        <v>372015186</v>
      </c>
    </row>
    <row r="5" spans="1:32" x14ac:dyDescent="0.25">
      <c r="A5" s="6" t="s">
        <v>165</v>
      </c>
      <c r="B5" s="6" t="s">
        <v>59</v>
      </c>
      <c r="C5" s="11">
        <v>0</v>
      </c>
      <c r="D5" s="11">
        <v>0</v>
      </c>
      <c r="E5" s="11">
        <v>0</v>
      </c>
      <c r="F5" s="11">
        <v>0</v>
      </c>
      <c r="G5" s="11">
        <v>0</v>
      </c>
      <c r="H5" s="11">
        <v>0</v>
      </c>
      <c r="I5" s="11">
        <v>7844136</v>
      </c>
      <c r="J5" s="11">
        <v>0</v>
      </c>
      <c r="K5" s="11">
        <v>0</v>
      </c>
      <c r="L5" s="11">
        <v>0</v>
      </c>
      <c r="M5" s="11">
        <v>0</v>
      </c>
      <c r="N5" s="11">
        <v>0</v>
      </c>
      <c r="O5" s="11">
        <v>0</v>
      </c>
      <c r="P5" s="11">
        <v>5598232</v>
      </c>
      <c r="Q5" s="11">
        <v>0</v>
      </c>
      <c r="R5" s="11">
        <v>0</v>
      </c>
      <c r="S5" s="11">
        <v>0</v>
      </c>
      <c r="T5" s="11">
        <v>0</v>
      </c>
      <c r="U5" s="11">
        <v>0</v>
      </c>
      <c r="V5" s="11">
        <v>2174131</v>
      </c>
      <c r="W5" s="11">
        <v>504758</v>
      </c>
      <c r="X5" s="11">
        <v>10330948</v>
      </c>
      <c r="Y5" s="11">
        <v>11910281</v>
      </c>
      <c r="Z5" s="11">
        <v>0</v>
      </c>
      <c r="AA5" s="11">
        <v>0</v>
      </c>
      <c r="AB5" s="11">
        <v>10170089</v>
      </c>
      <c r="AC5" s="11">
        <v>23036000</v>
      </c>
      <c r="AD5" s="11">
        <v>14669060</v>
      </c>
      <c r="AE5" s="11">
        <v>-111982</v>
      </c>
      <c r="AF5" s="11">
        <v>0</v>
      </c>
    </row>
    <row r="6" spans="1:32" x14ac:dyDescent="0.25">
      <c r="A6" s="6" t="s">
        <v>166</v>
      </c>
      <c r="B6" s="6" t="s">
        <v>59</v>
      </c>
      <c r="C6" s="11">
        <v>14182289</v>
      </c>
      <c r="D6" s="11">
        <v>15223097</v>
      </c>
      <c r="E6" s="11">
        <v>14424608</v>
      </c>
      <c r="F6" s="11">
        <v>8314376</v>
      </c>
      <c r="G6" s="11">
        <v>12739166</v>
      </c>
      <c r="H6" s="11">
        <v>17940320</v>
      </c>
      <c r="I6" s="11">
        <v>15992560</v>
      </c>
      <c r="J6" s="11">
        <v>20265513</v>
      </c>
      <c r="K6" s="11">
        <v>15669866</v>
      </c>
      <c r="L6" s="11">
        <v>25631834</v>
      </c>
      <c r="M6" s="11">
        <v>21234694</v>
      </c>
      <c r="N6" s="11">
        <v>28806111</v>
      </c>
      <c r="O6" s="11">
        <v>24443577</v>
      </c>
      <c r="P6" s="11">
        <v>23508993</v>
      </c>
      <c r="Q6" s="11">
        <v>34915343</v>
      </c>
      <c r="R6" s="11">
        <v>26252052</v>
      </c>
      <c r="S6" s="11">
        <v>14158825</v>
      </c>
      <c r="T6" s="11">
        <v>3237257</v>
      </c>
      <c r="U6" s="11">
        <v>0</v>
      </c>
      <c r="V6" s="11">
        <v>15133054</v>
      </c>
      <c r="W6" s="11">
        <v>32994198</v>
      </c>
      <c r="X6" s="11">
        <v>27988599</v>
      </c>
      <c r="Y6" s="11">
        <v>9098194</v>
      </c>
      <c r="Z6" s="11">
        <v>9512293</v>
      </c>
      <c r="AA6" s="11">
        <v>16778679</v>
      </c>
      <c r="AB6" s="11">
        <v>16418290</v>
      </c>
      <c r="AC6" s="11">
        <v>11935734</v>
      </c>
      <c r="AD6" s="11">
        <v>4761530</v>
      </c>
      <c r="AE6" s="11">
        <v>4193401</v>
      </c>
      <c r="AF6" s="11">
        <v>7031716</v>
      </c>
    </row>
    <row r="7" spans="1:32" x14ac:dyDescent="0.25">
      <c r="A7" s="6" t="s">
        <v>167</v>
      </c>
      <c r="B7" s="6" t="s">
        <v>59</v>
      </c>
      <c r="C7" s="11">
        <v>190904</v>
      </c>
      <c r="D7" s="11">
        <v>142552</v>
      </c>
      <c r="E7" s="11">
        <v>137984</v>
      </c>
      <c r="F7" s="11">
        <v>95746</v>
      </c>
      <c r="G7" s="11">
        <v>94355</v>
      </c>
      <c r="H7" s="11">
        <v>91970</v>
      </c>
      <c r="I7" s="11">
        <v>141216</v>
      </c>
      <c r="J7" s="11">
        <v>0</v>
      </c>
      <c r="K7" s="11">
        <v>92297</v>
      </c>
      <c r="L7" s="11">
        <v>139142</v>
      </c>
      <c r="M7" s="11">
        <v>138641</v>
      </c>
      <c r="N7" s="11">
        <v>186863</v>
      </c>
      <c r="O7" s="11">
        <v>140706</v>
      </c>
      <c r="P7" s="11">
        <v>229750</v>
      </c>
      <c r="Q7" s="11">
        <v>140168</v>
      </c>
      <c r="R7" s="11">
        <v>236880</v>
      </c>
      <c r="S7" s="11">
        <v>136914</v>
      </c>
      <c r="T7" s="11">
        <v>189071</v>
      </c>
      <c r="U7" s="11">
        <v>277913</v>
      </c>
      <c r="V7" s="11">
        <v>329101</v>
      </c>
      <c r="W7" s="11">
        <v>213930</v>
      </c>
      <c r="X7" s="11">
        <v>274172</v>
      </c>
      <c r="Y7" s="11">
        <v>273471</v>
      </c>
      <c r="Z7" s="11">
        <v>210797</v>
      </c>
      <c r="AA7" s="11">
        <v>264859</v>
      </c>
      <c r="AB7" s="11">
        <v>183410</v>
      </c>
      <c r="AC7" s="11">
        <v>226811</v>
      </c>
      <c r="AD7" s="11">
        <v>188233</v>
      </c>
      <c r="AE7" s="11">
        <v>236389</v>
      </c>
      <c r="AF7" s="11">
        <v>283705</v>
      </c>
    </row>
    <row r="8" spans="1:32" ht="25.5" x14ac:dyDescent="0.25">
      <c r="A8" s="6" t="s">
        <v>168</v>
      </c>
      <c r="B8" s="6" t="s">
        <v>59</v>
      </c>
      <c r="C8" s="11">
        <v>0</v>
      </c>
      <c r="D8" s="11">
        <v>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591368</v>
      </c>
      <c r="AC8" s="11">
        <v>565516</v>
      </c>
      <c r="AD8" s="11">
        <v>142828</v>
      </c>
      <c r="AE8" s="11">
        <v>1350609</v>
      </c>
      <c r="AF8" s="11">
        <v>1572254</v>
      </c>
    </row>
    <row r="9" spans="1:32" x14ac:dyDescent="0.25">
      <c r="A9" s="6" t="s">
        <v>169</v>
      </c>
      <c r="B9" s="6" t="s">
        <v>59</v>
      </c>
      <c r="C9" s="11">
        <v>28558972</v>
      </c>
      <c r="D9" s="11">
        <v>35547041</v>
      </c>
      <c r="E9" s="11">
        <v>37087583</v>
      </c>
      <c r="F9" s="11">
        <v>35101806</v>
      </c>
      <c r="G9" s="11">
        <v>34497700</v>
      </c>
      <c r="H9" s="11">
        <v>20918562</v>
      </c>
      <c r="I9" s="11">
        <v>35828958</v>
      </c>
      <c r="J9" s="11">
        <v>17937380</v>
      </c>
      <c r="K9" s="11">
        <v>2840655</v>
      </c>
      <c r="L9" s="11">
        <v>14915252</v>
      </c>
      <c r="M9" s="11">
        <v>9739773</v>
      </c>
      <c r="N9" s="11">
        <v>0</v>
      </c>
      <c r="O9" s="11">
        <v>8179324</v>
      </c>
      <c r="P9" s="11">
        <v>2249521</v>
      </c>
      <c r="Q9" s="11">
        <v>0</v>
      </c>
      <c r="R9" s="11">
        <v>15811633</v>
      </c>
      <c r="S9" s="11">
        <v>22217799</v>
      </c>
      <c r="T9" s="11">
        <v>22270636</v>
      </c>
      <c r="U9" s="11">
        <v>24968425</v>
      </c>
      <c r="V9" s="11">
        <v>24057446</v>
      </c>
      <c r="W9" s="11">
        <v>3999254</v>
      </c>
      <c r="X9" s="11">
        <v>0</v>
      </c>
      <c r="Y9" s="11">
        <v>0</v>
      </c>
      <c r="Z9" s="11">
        <v>0</v>
      </c>
      <c r="AA9" s="11">
        <v>0</v>
      </c>
      <c r="AB9" s="11">
        <v>0</v>
      </c>
      <c r="AC9" s="11">
        <v>0</v>
      </c>
      <c r="AD9" s="11">
        <v>0</v>
      </c>
      <c r="AE9" s="11">
        <v>0</v>
      </c>
      <c r="AF9" s="11">
        <v>0</v>
      </c>
    </row>
    <row r="10" spans="1:32" ht="25.5" x14ac:dyDescent="0.25">
      <c r="A10" s="6" t="s">
        <v>170</v>
      </c>
      <c r="B10" s="6" t="s">
        <v>59</v>
      </c>
      <c r="C10" s="11">
        <v>2705490</v>
      </c>
      <c r="D10" s="11">
        <v>2880741</v>
      </c>
      <c r="E10" s="11">
        <v>3357486</v>
      </c>
      <c r="F10" s="11">
        <v>4699117</v>
      </c>
      <c r="G10" s="11">
        <v>7533361</v>
      </c>
      <c r="H10" s="11">
        <v>9294798</v>
      </c>
      <c r="I10" s="11">
        <v>8859056</v>
      </c>
      <c r="J10" s="11">
        <v>9395869</v>
      </c>
      <c r="K10" s="11">
        <v>11827970</v>
      </c>
      <c r="L10" s="11">
        <v>10986565</v>
      </c>
      <c r="M10" s="11">
        <v>12590852</v>
      </c>
      <c r="N10" s="11">
        <v>10943431</v>
      </c>
      <c r="O10" s="11">
        <v>12253719</v>
      </c>
      <c r="P10" s="11">
        <v>11756648</v>
      </c>
      <c r="Q10" s="11">
        <v>12527825</v>
      </c>
      <c r="R10" s="11">
        <v>12171948</v>
      </c>
      <c r="S10" s="11">
        <v>10069145</v>
      </c>
      <c r="T10" s="11">
        <v>5214067</v>
      </c>
      <c r="U10" s="11">
        <v>4347360</v>
      </c>
      <c r="V10" s="11">
        <v>6963758</v>
      </c>
      <c r="W10" s="11">
        <v>11922164</v>
      </c>
      <c r="X10" s="11">
        <v>12901747</v>
      </c>
      <c r="Y10" s="11">
        <v>12122149</v>
      </c>
      <c r="Z10" s="11">
        <v>11288492</v>
      </c>
      <c r="AA10" s="11">
        <v>0</v>
      </c>
      <c r="AB10" s="11">
        <v>0</v>
      </c>
      <c r="AC10" s="11">
        <v>1180503</v>
      </c>
      <c r="AD10" s="11">
        <v>3225578</v>
      </c>
      <c r="AE10" s="11">
        <v>5097509</v>
      </c>
      <c r="AF10" s="11">
        <v>5068691</v>
      </c>
    </row>
    <row r="11" spans="1:32" x14ac:dyDescent="0.25">
      <c r="A11" s="6" t="s">
        <v>189</v>
      </c>
      <c r="B11" s="6" t="s">
        <v>59</v>
      </c>
      <c r="C11" s="11">
        <v>14611</v>
      </c>
      <c r="D11" s="11">
        <v>0</v>
      </c>
      <c r="E11" s="11">
        <v>0</v>
      </c>
      <c r="F11" s="11">
        <v>0</v>
      </c>
      <c r="G11" s="11">
        <v>0</v>
      </c>
      <c r="H11" s="11">
        <v>0</v>
      </c>
      <c r="I11" s="11">
        <v>0</v>
      </c>
      <c r="J11" s="11">
        <v>0</v>
      </c>
      <c r="K11" s="11">
        <v>48113</v>
      </c>
      <c r="L11" s="11">
        <v>238215</v>
      </c>
      <c r="M11" s="11">
        <v>154147</v>
      </c>
      <c r="N11" s="11">
        <v>718187</v>
      </c>
      <c r="O11" s="11">
        <v>3861</v>
      </c>
      <c r="P11" s="11">
        <v>0</v>
      </c>
      <c r="Q11" s="11">
        <v>592</v>
      </c>
      <c r="R11" s="11">
        <v>0</v>
      </c>
      <c r="S11" s="11">
        <v>0</v>
      </c>
      <c r="T11" s="11">
        <v>0</v>
      </c>
      <c r="U11" s="11">
        <v>4421865</v>
      </c>
      <c r="V11" s="11">
        <v>0</v>
      </c>
      <c r="W11" s="11">
        <v>0</v>
      </c>
      <c r="X11" s="11">
        <v>-4428</v>
      </c>
      <c r="Y11" s="11">
        <v>1310415</v>
      </c>
      <c r="Z11" s="11">
        <v>1689953</v>
      </c>
      <c r="AA11" s="11">
        <v>220201</v>
      </c>
      <c r="AB11" s="11">
        <v>-7988</v>
      </c>
      <c r="AC11" s="11">
        <v>95805</v>
      </c>
      <c r="AD11" s="11">
        <v>0</v>
      </c>
      <c r="AE11" s="11">
        <v>0</v>
      </c>
      <c r="AF11" s="11">
        <v>-2935</v>
      </c>
    </row>
    <row r="12" spans="1:32" x14ac:dyDescent="0.25">
      <c r="A12" s="6" t="s">
        <v>190</v>
      </c>
      <c r="B12" s="6" t="s">
        <v>59</v>
      </c>
      <c r="C12" s="11">
        <v>10940</v>
      </c>
      <c r="D12" s="11">
        <v>27416</v>
      </c>
      <c r="E12" s="11">
        <v>0</v>
      </c>
      <c r="F12" s="11">
        <v>0</v>
      </c>
      <c r="G12" s="11">
        <v>24565</v>
      </c>
      <c r="H12" s="11">
        <v>0</v>
      </c>
      <c r="I12" s="11">
        <v>22178</v>
      </c>
      <c r="J12" s="11">
        <v>131655</v>
      </c>
      <c r="K12" s="11">
        <v>375643</v>
      </c>
      <c r="L12" s="11">
        <v>1412876</v>
      </c>
      <c r="M12" s="11">
        <v>1324144</v>
      </c>
      <c r="N12" s="11">
        <v>2160645</v>
      </c>
      <c r="O12" s="11">
        <v>1647409</v>
      </c>
      <c r="P12" s="11">
        <v>1945769</v>
      </c>
      <c r="Q12" s="11">
        <v>452204</v>
      </c>
      <c r="R12" s="11">
        <v>2137492</v>
      </c>
      <c r="S12" s="11">
        <v>764448</v>
      </c>
      <c r="T12" s="11">
        <v>5047553</v>
      </c>
      <c r="U12" s="11">
        <v>11134586</v>
      </c>
      <c r="V12" s="11">
        <v>7445903</v>
      </c>
      <c r="W12" s="11">
        <v>4561069</v>
      </c>
      <c r="X12" s="11">
        <v>1654848</v>
      </c>
      <c r="Y12" s="11">
        <v>5433896</v>
      </c>
      <c r="Z12" s="11">
        <v>5361800</v>
      </c>
      <c r="AA12" s="11">
        <v>7976575</v>
      </c>
      <c r="AB12" s="11">
        <v>2280302</v>
      </c>
      <c r="AC12" s="11">
        <v>14419304</v>
      </c>
      <c r="AD12" s="11">
        <v>7339128</v>
      </c>
      <c r="AE12" s="11">
        <v>5825942</v>
      </c>
      <c r="AF12" s="11">
        <v>603433</v>
      </c>
    </row>
    <row r="13" spans="1:32" x14ac:dyDescent="0.25">
      <c r="A13" s="6" t="s">
        <v>173</v>
      </c>
      <c r="B13" s="6" t="s">
        <v>59</v>
      </c>
      <c r="C13" s="11">
        <v>25023</v>
      </c>
      <c r="D13" s="11">
        <v>0</v>
      </c>
      <c r="E13" s="11">
        <v>0</v>
      </c>
      <c r="F13" s="11">
        <v>148236</v>
      </c>
      <c r="G13" s="11">
        <v>0</v>
      </c>
      <c r="H13" s="11">
        <v>1814</v>
      </c>
      <c r="I13" s="11">
        <v>27357</v>
      </c>
      <c r="J13" s="11">
        <v>44127</v>
      </c>
      <c r="K13" s="11">
        <v>164403</v>
      </c>
      <c r="L13" s="11">
        <v>1878142</v>
      </c>
      <c r="M13" s="11">
        <v>2835089</v>
      </c>
      <c r="N13" s="11">
        <v>6026311</v>
      </c>
      <c r="O13" s="11">
        <v>6513469</v>
      </c>
      <c r="P13" s="11">
        <v>4310227</v>
      </c>
      <c r="Q13" s="11">
        <v>3039714</v>
      </c>
      <c r="R13" s="11">
        <v>6410694</v>
      </c>
      <c r="S13" s="11">
        <v>4882192</v>
      </c>
      <c r="T13" s="11">
        <v>6250495</v>
      </c>
      <c r="U13" s="11">
        <v>11308176</v>
      </c>
      <c r="V13" s="11">
        <v>15646182</v>
      </c>
      <c r="W13" s="11">
        <v>16297287</v>
      </c>
      <c r="X13" s="11">
        <v>17030456</v>
      </c>
      <c r="Y13" s="11">
        <v>22342695</v>
      </c>
      <c r="Z13" s="11">
        <v>26097544</v>
      </c>
      <c r="AA13" s="11">
        <v>7658599</v>
      </c>
      <c r="AB13" s="11">
        <v>13335684</v>
      </c>
      <c r="AC13" s="11">
        <v>15181792</v>
      </c>
      <c r="AD13" s="11">
        <v>18296707</v>
      </c>
      <c r="AE13" s="11">
        <v>16231305</v>
      </c>
      <c r="AF13" s="11">
        <v>14450807</v>
      </c>
    </row>
    <row r="14" spans="1:32" x14ac:dyDescent="0.25">
      <c r="A14" s="6" t="s">
        <v>174</v>
      </c>
      <c r="B14" s="6" t="s">
        <v>59</v>
      </c>
      <c r="C14" s="11">
        <v>870698</v>
      </c>
      <c r="D14" s="11">
        <v>651734</v>
      </c>
      <c r="E14" s="11">
        <v>1563756</v>
      </c>
      <c r="F14" s="11">
        <v>2068926</v>
      </c>
      <c r="G14" s="11">
        <v>1669261</v>
      </c>
      <c r="H14" s="11">
        <v>2410111</v>
      </c>
      <c r="I14" s="11">
        <v>1054670</v>
      </c>
      <c r="J14" s="11">
        <v>340866</v>
      </c>
      <c r="K14" s="11">
        <v>825069</v>
      </c>
      <c r="L14" s="11">
        <v>1102942</v>
      </c>
      <c r="M14" s="11">
        <v>1536385</v>
      </c>
      <c r="N14" s="11">
        <v>935394</v>
      </c>
      <c r="O14" s="11">
        <v>377794</v>
      </c>
      <c r="P14" s="11">
        <v>106591</v>
      </c>
      <c r="Q14" s="11">
        <v>15435</v>
      </c>
      <c r="R14" s="11">
        <v>253773</v>
      </c>
      <c r="S14" s="11">
        <v>2413616</v>
      </c>
      <c r="T14" s="11">
        <v>4235</v>
      </c>
      <c r="U14" s="11">
        <v>11075</v>
      </c>
      <c r="V14" s="11">
        <v>3970</v>
      </c>
      <c r="W14" s="11">
        <v>0</v>
      </c>
      <c r="X14" s="11">
        <v>0</v>
      </c>
      <c r="Y14" s="11">
        <v>977752</v>
      </c>
      <c r="Z14" s="11">
        <v>1442411</v>
      </c>
      <c r="AA14" s="11">
        <v>565964</v>
      </c>
      <c r="AB14" s="11">
        <v>891789</v>
      </c>
      <c r="AC14" s="11">
        <v>903918</v>
      </c>
      <c r="AD14" s="11">
        <v>680297</v>
      </c>
      <c r="AE14" s="11">
        <v>697850</v>
      </c>
      <c r="AF14" s="11">
        <v>563028</v>
      </c>
    </row>
    <row r="15" spans="1:32" x14ac:dyDescent="0.25">
      <c r="A15" s="6" t="s">
        <v>175</v>
      </c>
      <c r="B15" s="6" t="s">
        <v>59</v>
      </c>
      <c r="C15" s="11">
        <v>0</v>
      </c>
      <c r="D15" s="11">
        <v>0</v>
      </c>
      <c r="E15" s="11">
        <v>0</v>
      </c>
      <c r="F15" s="11">
        <v>115379</v>
      </c>
      <c r="G15" s="11">
        <v>509976</v>
      </c>
      <c r="H15" s="11">
        <v>923648</v>
      </c>
      <c r="I15" s="11">
        <v>18090</v>
      </c>
      <c r="J15" s="11">
        <v>481712</v>
      </c>
      <c r="K15" s="11">
        <v>361482</v>
      </c>
      <c r="L15" s="11">
        <v>1767661</v>
      </c>
      <c r="M15" s="11">
        <v>1114087</v>
      </c>
      <c r="N15" s="11">
        <v>999096</v>
      </c>
      <c r="O15" s="11">
        <v>1291630</v>
      </c>
      <c r="P15" s="11">
        <v>1262656</v>
      </c>
      <c r="Q15" s="11">
        <v>873497</v>
      </c>
      <c r="R15" s="11">
        <v>983590</v>
      </c>
      <c r="S15" s="11">
        <v>2043236</v>
      </c>
      <c r="T15" s="11">
        <v>105806</v>
      </c>
      <c r="U15" s="11">
        <v>312610</v>
      </c>
      <c r="V15" s="11">
        <v>781638</v>
      </c>
      <c r="W15" s="11">
        <v>765421</v>
      </c>
      <c r="X15" s="11">
        <v>989317</v>
      </c>
      <c r="Y15" s="11">
        <v>607607</v>
      </c>
      <c r="Z15" s="11">
        <v>590130</v>
      </c>
      <c r="AA15" s="11">
        <v>8465079</v>
      </c>
      <c r="AB15" s="11">
        <v>4121498</v>
      </c>
      <c r="AC15" s="11">
        <v>5478821</v>
      </c>
      <c r="AD15" s="11">
        <v>3013709</v>
      </c>
      <c r="AE15" s="11">
        <v>2832286</v>
      </c>
      <c r="AF15" s="11">
        <v>6473525</v>
      </c>
    </row>
    <row r="16" spans="1:32" x14ac:dyDescent="0.25">
      <c r="A16" s="6" t="s">
        <v>176</v>
      </c>
      <c r="B16" s="6" t="s">
        <v>59</v>
      </c>
      <c r="C16" s="11">
        <v>1033077</v>
      </c>
      <c r="D16" s="11">
        <v>1944037</v>
      </c>
      <c r="E16" s="11">
        <v>1913858</v>
      </c>
      <c r="F16" s="11">
        <v>2149901</v>
      </c>
      <c r="G16" s="11">
        <v>2802400</v>
      </c>
      <c r="H16" s="11">
        <v>3166831</v>
      </c>
      <c r="I16" s="11">
        <v>3118400</v>
      </c>
      <c r="J16" s="11">
        <v>3228284</v>
      </c>
      <c r="K16" s="11">
        <v>3706822</v>
      </c>
      <c r="L16" s="11">
        <v>7575367</v>
      </c>
      <c r="M16" s="11">
        <v>6972497</v>
      </c>
      <c r="N16" s="11">
        <v>15668412</v>
      </c>
      <c r="O16" s="11">
        <v>6203253</v>
      </c>
      <c r="P16" s="11">
        <v>8497133</v>
      </c>
      <c r="Q16" s="11">
        <v>9498914</v>
      </c>
      <c r="R16" s="11">
        <v>10972399</v>
      </c>
      <c r="S16" s="11">
        <v>9529319</v>
      </c>
      <c r="T16" s="11">
        <v>17094428</v>
      </c>
      <c r="U16" s="11">
        <v>15700840</v>
      </c>
      <c r="V16" s="11">
        <v>11548262</v>
      </c>
      <c r="W16" s="11">
        <v>7258481</v>
      </c>
      <c r="X16" s="11">
        <v>16120333</v>
      </c>
      <c r="Y16" s="11">
        <v>14553141</v>
      </c>
      <c r="Z16" s="11">
        <v>18268615</v>
      </c>
      <c r="AA16" s="11">
        <v>13290892</v>
      </c>
      <c r="AB16" s="11">
        <v>16953962</v>
      </c>
      <c r="AC16" s="11">
        <v>14177858</v>
      </c>
      <c r="AD16" s="11">
        <v>14665969</v>
      </c>
      <c r="AE16" s="11">
        <v>11016823</v>
      </c>
      <c r="AF16" s="11">
        <v>18545231</v>
      </c>
    </row>
    <row r="17" spans="1:63" x14ac:dyDescent="0.25">
      <c r="A17" s="6" t="s">
        <v>177</v>
      </c>
      <c r="B17" s="6" t="s">
        <v>59</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3928674</v>
      </c>
      <c r="X17" s="11">
        <v>14128965</v>
      </c>
      <c r="Y17" s="11">
        <v>10484086</v>
      </c>
      <c r="Z17" s="11">
        <v>12458504</v>
      </c>
      <c r="AA17" s="11">
        <v>2946459</v>
      </c>
      <c r="AB17" s="11">
        <v>1825856</v>
      </c>
      <c r="AC17" s="11">
        <v>2267031</v>
      </c>
      <c r="AD17" s="11">
        <v>7967091</v>
      </c>
      <c r="AE17" s="11">
        <v>7650015</v>
      </c>
      <c r="AF17" s="11">
        <v>20506471</v>
      </c>
    </row>
    <row r="18" spans="1:63" x14ac:dyDescent="0.25">
      <c r="A18" s="6" t="s">
        <v>178</v>
      </c>
      <c r="B18" s="6" t="s">
        <v>59</v>
      </c>
      <c r="C18" s="11">
        <v>0</v>
      </c>
      <c r="D18" s="11">
        <v>0</v>
      </c>
      <c r="E18" s="11">
        <v>0</v>
      </c>
      <c r="F18" s="11">
        <v>0</v>
      </c>
      <c r="G18" s="11">
        <v>0</v>
      </c>
      <c r="H18" s="11">
        <v>0</v>
      </c>
      <c r="I18" s="11">
        <v>0</v>
      </c>
      <c r="J18" s="11">
        <v>0</v>
      </c>
      <c r="K18" s="11">
        <v>937168</v>
      </c>
      <c r="L18" s="11">
        <v>932820</v>
      </c>
      <c r="M18" s="11">
        <v>1792400</v>
      </c>
      <c r="N18" s="11">
        <v>2423216</v>
      </c>
      <c r="O18" s="11">
        <v>2416895</v>
      </c>
      <c r="P18" s="11">
        <v>2202116</v>
      </c>
      <c r="Q18" s="11">
        <v>1296849</v>
      </c>
      <c r="R18" s="11">
        <v>242991</v>
      </c>
      <c r="S18" s="11">
        <v>911479</v>
      </c>
      <c r="T18" s="11">
        <v>756848</v>
      </c>
      <c r="U18" s="11">
        <v>983131</v>
      </c>
      <c r="V18" s="11">
        <v>1474830</v>
      </c>
      <c r="W18" s="11">
        <v>2081812</v>
      </c>
      <c r="X18" s="11">
        <v>4510578</v>
      </c>
      <c r="Y18" s="11">
        <v>2696640</v>
      </c>
      <c r="Z18" s="11">
        <v>3020239</v>
      </c>
      <c r="AA18" s="11">
        <v>1009625</v>
      </c>
      <c r="AB18" s="11">
        <v>1007685</v>
      </c>
      <c r="AC18" s="11">
        <v>1636166</v>
      </c>
      <c r="AD18" s="11">
        <v>2871243</v>
      </c>
      <c r="AE18" s="11">
        <v>1709380</v>
      </c>
      <c r="AF18" s="11">
        <v>2266278</v>
      </c>
    </row>
    <row r="19" spans="1:63" x14ac:dyDescent="0.25">
      <c r="A19" s="6" t="s">
        <v>179</v>
      </c>
      <c r="B19" s="6" t="s">
        <v>59</v>
      </c>
      <c r="C19" s="11">
        <v>0</v>
      </c>
      <c r="D19" s="11">
        <v>0</v>
      </c>
      <c r="E19" s="11">
        <v>0</v>
      </c>
      <c r="F19" s="11">
        <v>0</v>
      </c>
      <c r="G19" s="11">
        <v>0</v>
      </c>
      <c r="H19" s="11">
        <v>0</v>
      </c>
      <c r="I19" s="11">
        <v>0</v>
      </c>
      <c r="J19" s="11">
        <v>0</v>
      </c>
      <c r="K19" s="11">
        <v>390768</v>
      </c>
      <c r="L19" s="11">
        <v>1038114</v>
      </c>
      <c r="M19" s="11">
        <v>4832319</v>
      </c>
      <c r="N19" s="11">
        <v>12775821</v>
      </c>
      <c r="O19" s="11">
        <v>1876827</v>
      </c>
      <c r="P19" s="11">
        <v>0</v>
      </c>
      <c r="Q19" s="11">
        <v>3230032</v>
      </c>
      <c r="R19" s="11">
        <v>1309743</v>
      </c>
      <c r="S19" s="11">
        <v>2414569</v>
      </c>
      <c r="T19" s="11">
        <v>11451775</v>
      </c>
      <c r="U19" s="11">
        <v>14747825</v>
      </c>
      <c r="V19" s="11">
        <v>9341374</v>
      </c>
      <c r="W19" s="11">
        <v>13544464</v>
      </c>
      <c r="X19" s="11">
        <v>4065253</v>
      </c>
      <c r="Y19" s="11">
        <v>256704</v>
      </c>
      <c r="Z19" s="11">
        <v>2574954</v>
      </c>
      <c r="AA19" s="11">
        <v>0</v>
      </c>
      <c r="AB19" s="11">
        <v>-37304</v>
      </c>
      <c r="AC19" s="11">
        <v>-84280</v>
      </c>
      <c r="AD19" s="11">
        <v>-97019</v>
      </c>
      <c r="AE19" s="11">
        <v>0</v>
      </c>
      <c r="AF19" s="11">
        <v>0</v>
      </c>
    </row>
    <row r="20" spans="1:63" x14ac:dyDescent="0.25">
      <c r="A20" s="6" t="s">
        <v>180</v>
      </c>
      <c r="B20" s="6" t="s">
        <v>59</v>
      </c>
      <c r="C20" s="11">
        <v>325266</v>
      </c>
      <c r="D20" s="11">
        <v>356935</v>
      </c>
      <c r="E20" s="11">
        <v>462226</v>
      </c>
      <c r="F20" s="11">
        <v>659061</v>
      </c>
      <c r="G20" s="11">
        <v>712233</v>
      </c>
      <c r="H20" s="11">
        <v>723231</v>
      </c>
      <c r="I20" s="11">
        <v>843696</v>
      </c>
      <c r="J20" s="11">
        <v>6535747</v>
      </c>
      <c r="K20" s="11">
        <v>6854255</v>
      </c>
      <c r="L20" s="11">
        <v>21591648</v>
      </c>
      <c r="M20" s="11">
        <v>33784673</v>
      </c>
      <c r="N20" s="11">
        <v>29585820</v>
      </c>
      <c r="O20" s="11">
        <v>21578265</v>
      </c>
      <c r="P20" s="11">
        <v>24466049</v>
      </c>
      <c r="Q20" s="11">
        <v>31960316</v>
      </c>
      <c r="R20" s="11">
        <v>20948584</v>
      </c>
      <c r="S20" s="11">
        <v>21154036</v>
      </c>
      <c r="T20" s="11">
        <v>27090597</v>
      </c>
      <c r="U20" s="11">
        <v>32177422</v>
      </c>
      <c r="V20" s="11">
        <v>33304863</v>
      </c>
      <c r="W20" s="11">
        <v>21894112</v>
      </c>
      <c r="X20" s="11">
        <v>46966499</v>
      </c>
      <c r="Y20" s="11">
        <v>48247259</v>
      </c>
      <c r="Z20" s="11">
        <v>44673065</v>
      </c>
      <c r="AA20" s="11">
        <v>44710629</v>
      </c>
      <c r="AB20" s="11">
        <v>62745294</v>
      </c>
      <c r="AC20" s="11">
        <v>68969486</v>
      </c>
      <c r="AD20" s="11">
        <v>48508756</v>
      </c>
      <c r="AE20" s="11">
        <v>61043577</v>
      </c>
      <c r="AF20" s="11">
        <v>56839060</v>
      </c>
    </row>
    <row r="21" spans="1:63" x14ac:dyDescent="0.25">
      <c r="A21" s="6" t="s">
        <v>181</v>
      </c>
      <c r="B21" s="6" t="s">
        <v>59</v>
      </c>
      <c r="C21" s="11">
        <v>0</v>
      </c>
      <c r="D21" s="11">
        <v>0</v>
      </c>
      <c r="E21" s="11">
        <v>0</v>
      </c>
      <c r="F21" s="11">
        <v>0</v>
      </c>
      <c r="G21" s="11">
        <v>0</v>
      </c>
      <c r="H21" s="11">
        <v>0</v>
      </c>
      <c r="I21" s="11">
        <v>0</v>
      </c>
      <c r="J21" s="11">
        <v>0</v>
      </c>
      <c r="K21" s="11">
        <v>0</v>
      </c>
      <c r="L21" s="11">
        <v>0</v>
      </c>
      <c r="M21" s="11">
        <v>0</v>
      </c>
      <c r="N21" s="11">
        <v>0</v>
      </c>
      <c r="O21" s="11">
        <v>0</v>
      </c>
      <c r="P21" s="11">
        <v>0</v>
      </c>
      <c r="Q21" s="11">
        <v>0</v>
      </c>
      <c r="R21" s="11">
        <v>1316202</v>
      </c>
      <c r="S21" s="11">
        <v>2578686</v>
      </c>
      <c r="T21" s="11">
        <v>1477144</v>
      </c>
      <c r="U21" s="11">
        <v>3257191</v>
      </c>
      <c r="V21" s="11">
        <v>2034165</v>
      </c>
      <c r="W21" s="11">
        <v>2214346</v>
      </c>
      <c r="X21" s="11">
        <v>6040001</v>
      </c>
      <c r="Y21" s="11">
        <v>2161823</v>
      </c>
      <c r="Z21" s="11">
        <v>9723179</v>
      </c>
      <c r="AA21" s="11">
        <v>20033893</v>
      </c>
      <c r="AB21" s="11">
        <v>28661428</v>
      </c>
      <c r="AC21" s="11">
        <v>22641556</v>
      </c>
      <c r="AD21" s="11">
        <v>17880799</v>
      </c>
      <c r="AE21" s="11">
        <v>23546647</v>
      </c>
      <c r="AF21" s="11">
        <v>20876918</v>
      </c>
    </row>
    <row r="22" spans="1:63" x14ac:dyDescent="0.25">
      <c r="A22" s="6" t="s">
        <v>182</v>
      </c>
      <c r="B22" s="6" t="s">
        <v>57</v>
      </c>
      <c r="C22" s="11">
        <v>17755379</v>
      </c>
      <c r="D22" s="11">
        <v>18565504</v>
      </c>
      <c r="E22" s="11">
        <v>18690881</v>
      </c>
      <c r="F22" s="11">
        <v>18392657</v>
      </c>
      <c r="G22" s="11">
        <v>18498641</v>
      </c>
      <c r="H22" s="11">
        <v>19951818</v>
      </c>
      <c r="I22" s="11">
        <v>22966235</v>
      </c>
      <c r="J22" s="11">
        <v>23146848</v>
      </c>
      <c r="K22" s="11">
        <v>24491760</v>
      </c>
      <c r="L22" s="11">
        <v>22938152</v>
      </c>
      <c r="M22" s="11">
        <v>20027337</v>
      </c>
      <c r="N22" s="11">
        <v>21696685</v>
      </c>
      <c r="O22" s="11">
        <v>23042053</v>
      </c>
      <c r="P22" s="11">
        <v>27591070</v>
      </c>
      <c r="Q22" s="11">
        <v>23940761</v>
      </c>
      <c r="R22" s="11">
        <v>22355810</v>
      </c>
      <c r="S22" s="11">
        <v>20855744</v>
      </c>
      <c r="T22" s="11">
        <v>16792960</v>
      </c>
      <c r="U22" s="11">
        <v>16358513</v>
      </c>
      <c r="V22" s="11">
        <v>15143818</v>
      </c>
      <c r="W22" s="11">
        <v>13685723</v>
      </c>
      <c r="X22" s="11">
        <v>13903674</v>
      </c>
      <c r="Y22" s="11">
        <v>13938019</v>
      </c>
      <c r="Z22" s="11">
        <v>13660011</v>
      </c>
      <c r="AA22" s="11">
        <v>14005344</v>
      </c>
      <c r="AB22" s="11">
        <v>12377903</v>
      </c>
      <c r="AC22" s="11">
        <v>12819123</v>
      </c>
      <c r="AD22" s="11">
        <v>12432203</v>
      </c>
      <c r="AE22" s="11">
        <v>13083254</v>
      </c>
      <c r="AF22" s="11">
        <v>13655817</v>
      </c>
    </row>
    <row r="23" spans="1:63" ht="25.5" x14ac:dyDescent="0.25">
      <c r="A23" s="6" t="s">
        <v>183</v>
      </c>
      <c r="B23" s="6" t="s">
        <v>57</v>
      </c>
      <c r="C23" s="11">
        <v>236835</v>
      </c>
      <c r="D23" s="11">
        <v>328532</v>
      </c>
      <c r="E23" s="11">
        <v>530962</v>
      </c>
      <c r="F23" s="11">
        <v>478928</v>
      </c>
      <c r="G23" s="11">
        <v>468876</v>
      </c>
      <c r="H23" s="11">
        <v>453202</v>
      </c>
      <c r="I23" s="11">
        <v>384063</v>
      </c>
      <c r="J23" s="11">
        <v>287824</v>
      </c>
      <c r="K23" s="11">
        <v>439275</v>
      </c>
      <c r="L23" s="11">
        <v>619058</v>
      </c>
      <c r="M23" s="11">
        <v>5122515</v>
      </c>
      <c r="N23" s="11">
        <v>4035941</v>
      </c>
      <c r="O23" s="11">
        <v>4352778</v>
      </c>
      <c r="P23" s="11">
        <v>3926419</v>
      </c>
      <c r="Q23" s="11">
        <v>9317854</v>
      </c>
      <c r="R23" s="11">
        <v>11083599</v>
      </c>
      <c r="S23" s="11">
        <v>12635258</v>
      </c>
      <c r="T23" s="11">
        <v>17164328</v>
      </c>
      <c r="U23" s="11">
        <v>19123570</v>
      </c>
      <c r="V23" s="11">
        <v>20345409</v>
      </c>
      <c r="W23" s="11">
        <v>21436567</v>
      </c>
      <c r="X23" s="11">
        <v>22798595</v>
      </c>
      <c r="Y23" s="11">
        <v>23050554</v>
      </c>
      <c r="Z23" s="11">
        <v>23050642</v>
      </c>
      <c r="AA23" s="11">
        <v>23577745</v>
      </c>
      <c r="AB23" s="11">
        <v>27115418</v>
      </c>
      <c r="AC23" s="11">
        <v>27586403</v>
      </c>
      <c r="AD23" s="11">
        <v>27016287</v>
      </c>
      <c r="AE23" s="11">
        <v>26877234</v>
      </c>
      <c r="AF23" s="11">
        <v>27551359</v>
      </c>
    </row>
    <row r="24" spans="1:63" ht="45" x14ac:dyDescent="0.25">
      <c r="A24" s="27" t="s">
        <v>184</v>
      </c>
      <c r="B24" s="6" t="s">
        <v>57</v>
      </c>
      <c r="C24" s="11">
        <v>0</v>
      </c>
      <c r="D24" s="11">
        <v>0</v>
      </c>
      <c r="E24" s="11">
        <v>0</v>
      </c>
      <c r="F24" s="11">
        <v>0</v>
      </c>
      <c r="G24" s="11">
        <v>0</v>
      </c>
      <c r="H24" s="11">
        <v>0</v>
      </c>
      <c r="I24" s="11">
        <v>0</v>
      </c>
      <c r="J24" s="11">
        <v>0</v>
      </c>
      <c r="K24" s="11">
        <v>0</v>
      </c>
      <c r="L24" s="11">
        <v>126</v>
      </c>
      <c r="M24" s="11">
        <v>4672</v>
      </c>
      <c r="N24" s="11">
        <v>8141</v>
      </c>
      <c r="O24" s="11">
        <v>7656</v>
      </c>
      <c r="P24" s="11">
        <v>10232</v>
      </c>
      <c r="Q24" s="11">
        <v>0</v>
      </c>
      <c r="R24" s="11">
        <v>0</v>
      </c>
      <c r="S24" s="11">
        <v>0</v>
      </c>
      <c r="T24" s="11">
        <v>0</v>
      </c>
      <c r="U24" s="11">
        <v>4956</v>
      </c>
      <c r="V24" s="11">
        <v>25444</v>
      </c>
      <c r="W24" s="11">
        <v>42772</v>
      </c>
      <c r="X24" s="11">
        <v>26414</v>
      </c>
      <c r="Y24" s="11">
        <v>23158</v>
      </c>
      <c r="Z24" s="11">
        <v>23159</v>
      </c>
      <c r="AA24" s="11">
        <v>20563</v>
      </c>
      <c r="AB24" s="11">
        <v>21932</v>
      </c>
      <c r="AC24" s="11">
        <v>20525</v>
      </c>
      <c r="AD24" s="11">
        <v>24560</v>
      </c>
      <c r="AE24" s="11">
        <v>332012</v>
      </c>
      <c r="AF24" s="11">
        <v>326525</v>
      </c>
    </row>
    <row r="25" spans="1:63" x14ac:dyDescent="0.25">
      <c r="A25" s="6"/>
      <c r="B25" s="6"/>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row>
    <row r="26" spans="1:63" x14ac:dyDescent="0.25">
      <c r="A26" s="2" t="s">
        <v>0</v>
      </c>
      <c r="B26" s="2" t="s">
        <v>1</v>
      </c>
      <c r="C26" s="45">
        <v>2011</v>
      </c>
      <c r="D26" s="52"/>
      <c r="E26" s="52"/>
      <c r="F26" s="52"/>
      <c r="G26" s="45">
        <v>2012</v>
      </c>
      <c r="H26" s="52"/>
      <c r="I26" s="52"/>
      <c r="J26" s="52"/>
      <c r="K26" s="45">
        <v>2013</v>
      </c>
      <c r="L26" s="52"/>
      <c r="M26" s="52"/>
      <c r="N26" s="52"/>
      <c r="O26" s="45">
        <v>2014</v>
      </c>
      <c r="P26" s="52"/>
      <c r="Q26" s="52"/>
      <c r="R26" s="52"/>
      <c r="S26" s="45">
        <v>2015</v>
      </c>
      <c r="T26" s="52"/>
      <c r="U26" s="52"/>
      <c r="V26" s="52"/>
      <c r="W26" s="45">
        <v>2016</v>
      </c>
      <c r="X26" s="52"/>
      <c r="Y26" s="52"/>
      <c r="Z26" s="52"/>
      <c r="AA26" s="45">
        <v>2017</v>
      </c>
      <c r="AB26" s="52"/>
      <c r="AC26" s="52"/>
      <c r="AD26" s="52"/>
      <c r="AE26" s="45">
        <v>2018</v>
      </c>
      <c r="AF26" s="52"/>
    </row>
    <row r="27" spans="1:63" x14ac:dyDescent="0.25">
      <c r="A27" s="6" t="s">
        <v>162</v>
      </c>
      <c r="B27" s="6" t="s">
        <v>1</v>
      </c>
      <c r="C27" s="6" t="s">
        <v>4</v>
      </c>
      <c r="D27" s="6" t="s">
        <v>5</v>
      </c>
      <c r="E27" s="6" t="s">
        <v>6</v>
      </c>
      <c r="F27" s="6" t="s">
        <v>7</v>
      </c>
      <c r="G27" s="6" t="s">
        <v>4</v>
      </c>
      <c r="H27" s="6" t="s">
        <v>5</v>
      </c>
      <c r="I27" s="6" t="s">
        <v>6</v>
      </c>
      <c r="J27" s="6" t="s">
        <v>7</v>
      </c>
      <c r="K27" s="6" t="s">
        <v>4</v>
      </c>
      <c r="L27" s="6" t="s">
        <v>5</v>
      </c>
      <c r="M27" s="6" t="s">
        <v>6</v>
      </c>
      <c r="N27" s="6" t="s">
        <v>7</v>
      </c>
      <c r="O27" s="6" t="s">
        <v>4</v>
      </c>
      <c r="P27" s="6" t="s">
        <v>5</v>
      </c>
      <c r="Q27" s="6" t="s">
        <v>6</v>
      </c>
      <c r="R27" s="6" t="s">
        <v>7</v>
      </c>
      <c r="S27" s="6" t="s">
        <v>4</v>
      </c>
      <c r="T27" s="6" t="s">
        <v>5</v>
      </c>
      <c r="U27" s="6" t="s">
        <v>6</v>
      </c>
      <c r="V27" s="6" t="s">
        <v>7</v>
      </c>
      <c r="W27" s="6" t="s">
        <v>4</v>
      </c>
      <c r="X27" s="6" t="s">
        <v>5</v>
      </c>
      <c r="Y27" s="6" t="s">
        <v>6</v>
      </c>
      <c r="Z27" s="6" t="s">
        <v>7</v>
      </c>
      <c r="AA27" s="6" t="s">
        <v>4</v>
      </c>
      <c r="AB27" s="6" t="s">
        <v>5</v>
      </c>
      <c r="AC27" s="6" t="s">
        <v>6</v>
      </c>
      <c r="AD27" s="6" t="s">
        <v>7</v>
      </c>
      <c r="AE27" s="6" t="s">
        <v>4</v>
      </c>
      <c r="AF27" s="6" t="s">
        <v>5</v>
      </c>
    </row>
    <row r="28" spans="1:63" x14ac:dyDescent="0.25">
      <c r="A28" s="6" t="s">
        <v>163</v>
      </c>
      <c r="B28" s="6" t="s">
        <v>1</v>
      </c>
      <c r="C28" s="11">
        <v>0</v>
      </c>
      <c r="D28" s="11">
        <v>0</v>
      </c>
      <c r="E28" s="11">
        <v>34252</v>
      </c>
      <c r="F28" s="11">
        <v>32288</v>
      </c>
      <c r="G28" s="11">
        <v>0</v>
      </c>
      <c r="H28" s="11">
        <v>0</v>
      </c>
      <c r="I28" s="11">
        <v>64851</v>
      </c>
      <c r="J28" s="11">
        <v>90483</v>
      </c>
      <c r="K28" s="11">
        <v>106524</v>
      </c>
      <c r="L28" s="11">
        <v>27080</v>
      </c>
      <c r="M28" s="11">
        <v>169471</v>
      </c>
      <c r="N28" s="11">
        <v>41426</v>
      </c>
      <c r="O28" s="11">
        <v>7889</v>
      </c>
      <c r="P28" s="11">
        <v>0</v>
      </c>
      <c r="Q28" s="11">
        <v>0</v>
      </c>
      <c r="R28" s="11">
        <v>0</v>
      </c>
      <c r="S28" s="11">
        <v>0</v>
      </c>
      <c r="T28" s="11">
        <v>0</v>
      </c>
      <c r="U28" s="11">
        <v>34445</v>
      </c>
      <c r="V28" s="11">
        <v>83070</v>
      </c>
      <c r="W28" s="11">
        <v>-15</v>
      </c>
      <c r="X28" s="11">
        <v>0</v>
      </c>
      <c r="Y28" s="11">
        <v>21993</v>
      </c>
      <c r="Z28" s="11">
        <v>0</v>
      </c>
      <c r="AA28" s="11">
        <v>0</v>
      </c>
      <c r="AB28" s="11">
        <v>30243</v>
      </c>
      <c r="AC28" s="11">
        <v>22632</v>
      </c>
      <c r="AD28" s="11">
        <v>25835</v>
      </c>
      <c r="AE28" s="11">
        <v>0</v>
      </c>
      <c r="AF28" s="11">
        <v>0</v>
      </c>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row>
    <row r="29" spans="1:63" x14ac:dyDescent="0.25">
      <c r="A29" s="6" t="s">
        <v>164</v>
      </c>
      <c r="B29" s="6" t="s">
        <v>1</v>
      </c>
      <c r="C29" s="11">
        <v>158025</v>
      </c>
      <c r="D29" s="11">
        <v>196916</v>
      </c>
      <c r="E29" s="11">
        <v>187123</v>
      </c>
      <c r="F29" s="11">
        <v>184105</v>
      </c>
      <c r="G29" s="11">
        <v>199211</v>
      </c>
      <c r="H29" s="11">
        <v>201986</v>
      </c>
      <c r="I29" s="11">
        <v>176154</v>
      </c>
      <c r="J29" s="11">
        <v>179481</v>
      </c>
      <c r="K29" s="11">
        <v>265831</v>
      </c>
      <c r="L29" s="11">
        <v>297013</v>
      </c>
      <c r="M29" s="11">
        <v>314570</v>
      </c>
      <c r="N29" s="11">
        <v>353024</v>
      </c>
      <c r="O29" s="11">
        <v>343087</v>
      </c>
      <c r="P29" s="11">
        <v>411398</v>
      </c>
      <c r="Q29" s="11">
        <v>421345</v>
      </c>
      <c r="R29" s="11">
        <v>392222</v>
      </c>
      <c r="S29" s="11">
        <v>392623</v>
      </c>
      <c r="T29" s="11">
        <v>441091</v>
      </c>
      <c r="U29" s="11">
        <v>431190</v>
      </c>
      <c r="V29" s="11">
        <v>384785</v>
      </c>
      <c r="W29" s="11">
        <v>703068</v>
      </c>
      <c r="X29" s="11">
        <v>699472</v>
      </c>
      <c r="Y29" s="11">
        <v>749085</v>
      </c>
      <c r="Z29" s="11">
        <v>762703</v>
      </c>
      <c r="AA29" s="11">
        <v>699583</v>
      </c>
      <c r="AB29" s="11">
        <v>715433</v>
      </c>
      <c r="AC29" s="11">
        <v>732490</v>
      </c>
      <c r="AD29" s="11">
        <v>696775</v>
      </c>
      <c r="AE29" s="11">
        <v>682904</v>
      </c>
      <c r="AF29" s="11">
        <v>706357</v>
      </c>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row>
    <row r="30" spans="1:63" x14ac:dyDescent="0.25">
      <c r="A30" s="6" t="s">
        <v>165</v>
      </c>
      <c r="B30" s="6" t="s">
        <v>1</v>
      </c>
      <c r="C30" s="11">
        <v>0</v>
      </c>
      <c r="D30" s="11">
        <v>0</v>
      </c>
      <c r="E30" s="11">
        <v>0</v>
      </c>
      <c r="F30" s="11">
        <v>0</v>
      </c>
      <c r="G30" s="11">
        <v>0</v>
      </c>
      <c r="H30" s="11">
        <v>0</v>
      </c>
      <c r="I30" s="11">
        <v>46720</v>
      </c>
      <c r="J30" s="11">
        <v>0</v>
      </c>
      <c r="K30" s="11">
        <v>0</v>
      </c>
      <c r="L30" s="11">
        <v>0</v>
      </c>
      <c r="M30" s="11">
        <v>0</v>
      </c>
      <c r="N30" s="11">
        <v>0</v>
      </c>
      <c r="O30" s="11">
        <v>0</v>
      </c>
      <c r="P30" s="11">
        <v>34403</v>
      </c>
      <c r="Q30" s="11">
        <v>0</v>
      </c>
      <c r="R30" s="11">
        <v>0</v>
      </c>
      <c r="S30" s="11">
        <v>0</v>
      </c>
      <c r="T30" s="11">
        <v>0</v>
      </c>
      <c r="U30" s="11">
        <v>0</v>
      </c>
      <c r="V30" s="11">
        <v>9131</v>
      </c>
      <c r="W30" s="11">
        <v>2274</v>
      </c>
      <c r="X30" s="11">
        <v>46074</v>
      </c>
      <c r="Y30" s="11">
        <v>49285</v>
      </c>
      <c r="Z30" s="11">
        <v>0</v>
      </c>
      <c r="AA30" s="11">
        <v>0</v>
      </c>
      <c r="AB30" s="11">
        <v>39442</v>
      </c>
      <c r="AC30" s="11">
        <v>90296</v>
      </c>
      <c r="AD30" s="11">
        <v>58424</v>
      </c>
      <c r="AE30" s="11">
        <v>-449</v>
      </c>
      <c r="AF30" s="11">
        <v>0</v>
      </c>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row>
    <row r="31" spans="1:63" x14ac:dyDescent="0.25">
      <c r="A31" s="6" t="s">
        <v>166</v>
      </c>
      <c r="B31" s="6" t="s">
        <v>1</v>
      </c>
      <c r="C31" s="11">
        <v>21846</v>
      </c>
      <c r="D31" s="11">
        <v>19179</v>
      </c>
      <c r="E31" s="11">
        <v>18541</v>
      </c>
      <c r="F31" s="11">
        <v>8038</v>
      </c>
      <c r="G31" s="11">
        <v>15161</v>
      </c>
      <c r="H31" s="11">
        <v>20996</v>
      </c>
      <c r="I31" s="11">
        <v>19275</v>
      </c>
      <c r="J31" s="11">
        <v>20592</v>
      </c>
      <c r="K31" s="11">
        <v>20554</v>
      </c>
      <c r="L31" s="11">
        <v>41239</v>
      </c>
      <c r="M31" s="11">
        <v>32575</v>
      </c>
      <c r="N31" s="11">
        <v>48352</v>
      </c>
      <c r="O31" s="11">
        <v>37795</v>
      </c>
      <c r="P31" s="11">
        <v>38344</v>
      </c>
      <c r="Q31" s="11">
        <v>51076</v>
      </c>
      <c r="R31" s="11">
        <v>36027</v>
      </c>
      <c r="S31" s="11">
        <v>14312</v>
      </c>
      <c r="T31" s="11">
        <v>3318</v>
      </c>
      <c r="U31" s="11">
        <v>0</v>
      </c>
      <c r="V31" s="11">
        <v>22428</v>
      </c>
      <c r="W31" s="11">
        <v>52239</v>
      </c>
      <c r="X31" s="11">
        <v>44660</v>
      </c>
      <c r="Y31" s="11">
        <v>15523</v>
      </c>
      <c r="Z31" s="11">
        <v>15709</v>
      </c>
      <c r="AA31" s="11">
        <v>23141</v>
      </c>
      <c r="AB31" s="11">
        <v>22642</v>
      </c>
      <c r="AC31" s="11">
        <v>18096</v>
      </c>
      <c r="AD31" s="11">
        <v>7449</v>
      </c>
      <c r="AE31" s="11">
        <v>5417</v>
      </c>
      <c r="AF31" s="11">
        <v>10471</v>
      </c>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row>
    <row r="32" spans="1:63" x14ac:dyDescent="0.25">
      <c r="A32" s="6" t="s">
        <v>167</v>
      </c>
      <c r="B32" s="6" t="s">
        <v>1</v>
      </c>
      <c r="C32" s="11">
        <v>377</v>
      </c>
      <c r="D32" s="11">
        <v>281</v>
      </c>
      <c r="E32" s="11">
        <v>272</v>
      </c>
      <c r="F32" s="11">
        <v>189</v>
      </c>
      <c r="G32" s="11">
        <v>184</v>
      </c>
      <c r="H32" s="11">
        <v>180</v>
      </c>
      <c r="I32" s="11">
        <v>276</v>
      </c>
      <c r="J32" s="11">
        <v>0</v>
      </c>
      <c r="K32" s="11">
        <v>200</v>
      </c>
      <c r="L32" s="11">
        <v>301</v>
      </c>
      <c r="M32" s="11">
        <v>300</v>
      </c>
      <c r="N32" s="11">
        <v>405</v>
      </c>
      <c r="O32" s="11">
        <v>305</v>
      </c>
      <c r="P32" s="11">
        <v>497</v>
      </c>
      <c r="Q32" s="11">
        <v>303</v>
      </c>
      <c r="R32" s="11">
        <v>513</v>
      </c>
      <c r="S32" s="11">
        <v>296</v>
      </c>
      <c r="T32" s="11">
        <v>409</v>
      </c>
      <c r="U32" s="11">
        <v>602</v>
      </c>
      <c r="V32" s="11">
        <v>712</v>
      </c>
      <c r="W32" s="11">
        <v>550</v>
      </c>
      <c r="X32" s="11">
        <v>729</v>
      </c>
      <c r="Y32" s="11">
        <v>693</v>
      </c>
      <c r="Z32" s="11">
        <v>532</v>
      </c>
      <c r="AA32" s="11">
        <v>117</v>
      </c>
      <c r="AB32" s="11">
        <v>377</v>
      </c>
      <c r="AC32" s="11">
        <v>466</v>
      </c>
      <c r="AD32" s="11">
        <v>387</v>
      </c>
      <c r="AE32" s="11">
        <v>457</v>
      </c>
      <c r="AF32" s="11">
        <v>549</v>
      </c>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row>
    <row r="33" spans="1:63" ht="25.5" x14ac:dyDescent="0.25">
      <c r="A33" s="6" t="s">
        <v>168</v>
      </c>
      <c r="B33" s="6" t="s">
        <v>1</v>
      </c>
      <c r="C33" s="11">
        <v>0</v>
      </c>
      <c r="D33" s="11">
        <v>0</v>
      </c>
      <c r="E33" s="11">
        <v>0</v>
      </c>
      <c r="F33" s="11">
        <v>0</v>
      </c>
      <c r="G33" s="11">
        <v>0</v>
      </c>
      <c r="H33" s="11">
        <v>0</v>
      </c>
      <c r="I33" s="11">
        <v>0</v>
      </c>
      <c r="J33" s="11">
        <v>0</v>
      </c>
      <c r="K33" s="11">
        <v>0</v>
      </c>
      <c r="L33" s="11">
        <v>0</v>
      </c>
      <c r="M33" s="11">
        <v>0</v>
      </c>
      <c r="N33" s="11">
        <v>0</v>
      </c>
      <c r="O33" s="11">
        <v>0</v>
      </c>
      <c r="P33" s="11">
        <v>0</v>
      </c>
      <c r="Q33" s="11">
        <v>0</v>
      </c>
      <c r="R33" s="11">
        <v>0</v>
      </c>
      <c r="S33" s="11">
        <v>0</v>
      </c>
      <c r="T33" s="11">
        <v>0</v>
      </c>
      <c r="U33" s="11">
        <v>0</v>
      </c>
      <c r="V33" s="11">
        <v>0</v>
      </c>
      <c r="W33" s="11">
        <v>0</v>
      </c>
      <c r="X33" s="11">
        <v>0</v>
      </c>
      <c r="Y33" s="11">
        <v>0</v>
      </c>
      <c r="Z33" s="11">
        <v>0</v>
      </c>
      <c r="AA33" s="11">
        <v>0</v>
      </c>
      <c r="AB33" s="11">
        <v>1722</v>
      </c>
      <c r="AC33" s="11">
        <v>1648</v>
      </c>
      <c r="AD33" s="11">
        <v>416</v>
      </c>
      <c r="AE33" s="11">
        <v>3771</v>
      </c>
      <c r="AF33" s="11">
        <v>4391</v>
      </c>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row>
    <row r="34" spans="1:63" x14ac:dyDescent="0.25">
      <c r="A34" s="6" t="s">
        <v>169</v>
      </c>
      <c r="B34" s="6" t="s">
        <v>1</v>
      </c>
      <c r="C34" s="11">
        <v>18847</v>
      </c>
      <c r="D34" s="11">
        <v>22125</v>
      </c>
      <c r="E34" s="11">
        <v>23031</v>
      </c>
      <c r="F34" s="11">
        <v>24256</v>
      </c>
      <c r="G34" s="11">
        <v>22126</v>
      </c>
      <c r="H34" s="11">
        <v>12405</v>
      </c>
      <c r="I34" s="11">
        <v>21124</v>
      </c>
      <c r="J34" s="11">
        <v>10735</v>
      </c>
      <c r="K34" s="11">
        <v>1931</v>
      </c>
      <c r="L34" s="11">
        <v>14060</v>
      </c>
      <c r="M34" s="11">
        <v>9090</v>
      </c>
      <c r="N34" s="11">
        <v>0</v>
      </c>
      <c r="O34" s="11">
        <v>6147</v>
      </c>
      <c r="P34" s="11">
        <v>1691</v>
      </c>
      <c r="Q34" s="11">
        <v>0</v>
      </c>
      <c r="R34" s="11">
        <v>14216</v>
      </c>
      <c r="S34" s="11">
        <v>21077</v>
      </c>
      <c r="T34" s="11">
        <v>22516</v>
      </c>
      <c r="U34" s="11">
        <v>26632</v>
      </c>
      <c r="V34" s="11">
        <v>25826</v>
      </c>
      <c r="W34" s="11">
        <v>3817</v>
      </c>
      <c r="X34" s="11">
        <v>0</v>
      </c>
      <c r="Y34" s="11">
        <v>0</v>
      </c>
      <c r="Z34" s="11">
        <v>0</v>
      </c>
      <c r="AA34" s="11">
        <v>0</v>
      </c>
      <c r="AB34" s="11">
        <v>0</v>
      </c>
      <c r="AC34" s="11">
        <v>0</v>
      </c>
      <c r="AD34" s="11">
        <v>0</v>
      </c>
      <c r="AE34" s="11">
        <v>0</v>
      </c>
      <c r="AF34" s="11">
        <v>0</v>
      </c>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row>
    <row r="35" spans="1:63" ht="25.5" x14ac:dyDescent="0.25">
      <c r="A35" s="6" t="s">
        <v>170</v>
      </c>
      <c r="B35" s="6" t="s">
        <v>1</v>
      </c>
      <c r="C35" s="11">
        <v>7906</v>
      </c>
      <c r="D35" s="11">
        <v>8418</v>
      </c>
      <c r="E35" s="11">
        <v>9811</v>
      </c>
      <c r="F35" s="11">
        <v>13731</v>
      </c>
      <c r="G35" s="11">
        <v>21866</v>
      </c>
      <c r="H35" s="11">
        <v>26979</v>
      </c>
      <c r="I35" s="11">
        <v>26373</v>
      </c>
      <c r="J35" s="11">
        <v>27272</v>
      </c>
      <c r="K35" s="11">
        <v>36604</v>
      </c>
      <c r="L35" s="11">
        <v>33166</v>
      </c>
      <c r="M35" s="11">
        <v>37151</v>
      </c>
      <c r="N35" s="11">
        <v>32797</v>
      </c>
      <c r="O35" s="11">
        <v>37365</v>
      </c>
      <c r="P35" s="11">
        <v>35796</v>
      </c>
      <c r="Q35" s="11">
        <v>36947</v>
      </c>
      <c r="R35" s="11">
        <v>35531</v>
      </c>
      <c r="S35" s="11">
        <v>30043</v>
      </c>
      <c r="T35" s="11">
        <v>16666</v>
      </c>
      <c r="U35" s="11">
        <v>12856</v>
      </c>
      <c r="V35" s="11">
        <v>22351</v>
      </c>
      <c r="W35" s="11">
        <v>36140</v>
      </c>
      <c r="X35" s="11">
        <v>40074</v>
      </c>
      <c r="Y35" s="11">
        <v>37024</v>
      </c>
      <c r="Z35" s="11">
        <v>35170</v>
      </c>
      <c r="AA35" s="11">
        <v>0</v>
      </c>
      <c r="AB35" s="11">
        <v>0</v>
      </c>
      <c r="AC35" s="11">
        <v>4533</v>
      </c>
      <c r="AD35" s="11">
        <v>12719</v>
      </c>
      <c r="AE35" s="11">
        <v>19228</v>
      </c>
      <c r="AF35" s="11">
        <v>19155</v>
      </c>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row>
    <row r="36" spans="1:63" x14ac:dyDescent="0.25">
      <c r="A36" s="6" t="s">
        <v>172</v>
      </c>
      <c r="B36" s="6" t="s">
        <v>1</v>
      </c>
      <c r="C36" s="11">
        <v>43</v>
      </c>
      <c r="D36" s="11">
        <v>109</v>
      </c>
      <c r="E36" s="11">
        <v>0</v>
      </c>
      <c r="F36" s="11">
        <v>0</v>
      </c>
      <c r="G36" s="11">
        <v>98</v>
      </c>
      <c r="H36" s="11">
        <v>0</v>
      </c>
      <c r="I36" s="11">
        <v>87</v>
      </c>
      <c r="J36" s="11">
        <v>519</v>
      </c>
      <c r="K36" s="11">
        <v>1613</v>
      </c>
      <c r="L36" s="11">
        <v>6070</v>
      </c>
      <c r="M36" s="11">
        <v>5688</v>
      </c>
      <c r="N36" s="11">
        <v>9283</v>
      </c>
      <c r="O36" s="11">
        <v>7078</v>
      </c>
      <c r="P36" s="11">
        <v>8360</v>
      </c>
      <c r="Q36" s="11">
        <v>1942</v>
      </c>
      <c r="R36" s="11">
        <v>9184</v>
      </c>
      <c r="S36" s="11">
        <v>3284</v>
      </c>
      <c r="T36" s="11">
        <v>22026</v>
      </c>
      <c r="U36" s="11">
        <v>48980</v>
      </c>
      <c r="V36" s="11">
        <v>32717</v>
      </c>
      <c r="W36" s="11">
        <v>21609</v>
      </c>
      <c r="X36" s="11">
        <v>9197</v>
      </c>
      <c r="Y36" s="11">
        <v>33249</v>
      </c>
      <c r="Z36" s="11">
        <v>32762</v>
      </c>
      <c r="AA36" s="11">
        <v>46725</v>
      </c>
      <c r="AB36" s="11">
        <v>13305</v>
      </c>
      <c r="AC36" s="11">
        <v>85642</v>
      </c>
      <c r="AD36" s="11">
        <v>43498</v>
      </c>
      <c r="AE36" s="11">
        <v>34370</v>
      </c>
      <c r="AF36" s="11">
        <v>3539</v>
      </c>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row>
    <row r="37" spans="1:63" x14ac:dyDescent="0.25">
      <c r="A37" s="6" t="s">
        <v>173</v>
      </c>
      <c r="B37" s="6" t="s">
        <v>1</v>
      </c>
      <c r="C37" s="11">
        <v>280</v>
      </c>
      <c r="D37" s="11">
        <v>0</v>
      </c>
      <c r="E37" s="11">
        <v>0</v>
      </c>
      <c r="F37" s="11">
        <v>1692</v>
      </c>
      <c r="G37" s="11">
        <v>0</v>
      </c>
      <c r="H37" s="11">
        <v>20</v>
      </c>
      <c r="I37" s="11">
        <v>311</v>
      </c>
      <c r="J37" s="11">
        <v>502</v>
      </c>
      <c r="K37" s="11">
        <v>1929</v>
      </c>
      <c r="L37" s="11">
        <v>22040</v>
      </c>
      <c r="M37" s="11">
        <v>33274</v>
      </c>
      <c r="N37" s="11">
        <v>70726</v>
      </c>
      <c r="O37" s="11">
        <v>76443</v>
      </c>
      <c r="P37" s="11">
        <v>50588</v>
      </c>
      <c r="Q37" s="11">
        <v>35675</v>
      </c>
      <c r="R37" s="11">
        <v>74732</v>
      </c>
      <c r="S37" s="11">
        <v>57118</v>
      </c>
      <c r="T37" s="11">
        <v>72012</v>
      </c>
      <c r="U37" s="11">
        <v>131085</v>
      </c>
      <c r="V37" s="11">
        <v>182224</v>
      </c>
      <c r="W37" s="11">
        <v>195652</v>
      </c>
      <c r="X37" s="11">
        <v>202397</v>
      </c>
      <c r="Y37" s="11">
        <v>266303</v>
      </c>
      <c r="Z37" s="11">
        <v>302222</v>
      </c>
      <c r="AA37" s="11">
        <v>58658</v>
      </c>
      <c r="AB37" s="11">
        <v>102853</v>
      </c>
      <c r="AC37" s="11">
        <v>117590</v>
      </c>
      <c r="AD37" s="11">
        <v>140931</v>
      </c>
      <c r="AE37" s="11">
        <v>126212</v>
      </c>
      <c r="AF37" s="11">
        <v>110044</v>
      </c>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row>
    <row r="38" spans="1:63" x14ac:dyDescent="0.25">
      <c r="A38" s="6" t="s">
        <v>174</v>
      </c>
      <c r="B38" s="6" t="s">
        <v>1</v>
      </c>
      <c r="C38" s="11">
        <v>1231</v>
      </c>
      <c r="D38" s="11">
        <v>921</v>
      </c>
      <c r="E38" s="11">
        <v>2211</v>
      </c>
      <c r="F38" s="11">
        <v>2927</v>
      </c>
      <c r="G38" s="11">
        <v>2315</v>
      </c>
      <c r="H38" s="11">
        <v>3339</v>
      </c>
      <c r="I38" s="11">
        <v>1461</v>
      </c>
      <c r="J38" s="11">
        <v>473</v>
      </c>
      <c r="K38" s="11">
        <v>1436</v>
      </c>
      <c r="L38" s="11">
        <v>1919</v>
      </c>
      <c r="M38" s="11">
        <v>2677</v>
      </c>
      <c r="N38" s="11">
        <v>1627</v>
      </c>
      <c r="O38" s="11">
        <v>658</v>
      </c>
      <c r="P38" s="11">
        <v>185</v>
      </c>
      <c r="Q38" s="11">
        <v>27</v>
      </c>
      <c r="R38" s="11">
        <v>441</v>
      </c>
      <c r="S38" s="11">
        <v>4200</v>
      </c>
      <c r="T38" s="11">
        <v>8</v>
      </c>
      <c r="U38" s="11">
        <v>19</v>
      </c>
      <c r="V38" s="11">
        <v>7</v>
      </c>
      <c r="W38" s="11">
        <v>0</v>
      </c>
      <c r="X38" s="11">
        <v>0</v>
      </c>
      <c r="Y38" s="11">
        <v>5860</v>
      </c>
      <c r="Z38" s="11">
        <v>8645</v>
      </c>
      <c r="AA38" s="11">
        <v>3283</v>
      </c>
      <c r="AB38" s="11">
        <v>5167</v>
      </c>
      <c r="AC38" s="11">
        <v>5243</v>
      </c>
      <c r="AD38" s="11">
        <v>3946</v>
      </c>
      <c r="AE38" s="11">
        <v>4048</v>
      </c>
      <c r="AF38" s="11">
        <v>3266</v>
      </c>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row>
    <row r="39" spans="1:63" x14ac:dyDescent="0.25">
      <c r="A39" s="6" t="s">
        <v>175</v>
      </c>
      <c r="B39" s="6" t="s">
        <v>1</v>
      </c>
      <c r="C39" s="11">
        <v>0</v>
      </c>
      <c r="D39" s="11">
        <v>0</v>
      </c>
      <c r="E39" s="11">
        <v>0</v>
      </c>
      <c r="F39" s="11">
        <v>790</v>
      </c>
      <c r="G39" s="11">
        <v>3477</v>
      </c>
      <c r="H39" s="11">
        <v>6306</v>
      </c>
      <c r="I39" s="11">
        <v>138</v>
      </c>
      <c r="J39" s="11">
        <v>3288</v>
      </c>
      <c r="K39" s="11">
        <v>2594</v>
      </c>
      <c r="L39" s="11">
        <v>12678</v>
      </c>
      <c r="M39" s="11">
        <v>7990</v>
      </c>
      <c r="N39" s="11">
        <v>7167</v>
      </c>
      <c r="O39" s="11">
        <v>9265</v>
      </c>
      <c r="P39" s="11">
        <v>9058</v>
      </c>
      <c r="Q39" s="11">
        <v>6266</v>
      </c>
      <c r="R39" s="11">
        <v>7057</v>
      </c>
      <c r="S39" s="11">
        <v>14657</v>
      </c>
      <c r="T39" s="11">
        <v>759</v>
      </c>
      <c r="U39" s="11">
        <v>2243</v>
      </c>
      <c r="V39" s="11">
        <v>5606</v>
      </c>
      <c r="W39" s="11">
        <v>5772</v>
      </c>
      <c r="X39" s="11">
        <v>7540</v>
      </c>
      <c r="Y39" s="11">
        <v>4824</v>
      </c>
      <c r="Z39" s="11">
        <v>4790</v>
      </c>
      <c r="AA39" s="11">
        <v>65952</v>
      </c>
      <c r="AB39" s="11">
        <v>32629</v>
      </c>
      <c r="AC39" s="11">
        <v>42279</v>
      </c>
      <c r="AD39" s="11">
        <v>23171</v>
      </c>
      <c r="AE39" s="11">
        <v>22456</v>
      </c>
      <c r="AF39" s="11">
        <v>51042</v>
      </c>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row>
    <row r="40" spans="1:63" x14ac:dyDescent="0.25">
      <c r="A40" s="6" t="s">
        <v>176</v>
      </c>
      <c r="B40" s="6" t="s">
        <v>1</v>
      </c>
      <c r="C40" s="11">
        <v>10746</v>
      </c>
      <c r="D40" s="11">
        <v>20254</v>
      </c>
      <c r="E40" s="11">
        <v>19854</v>
      </c>
      <c r="F40" s="11">
        <v>22303</v>
      </c>
      <c r="G40" s="11">
        <v>28568</v>
      </c>
      <c r="H40" s="11">
        <v>32230</v>
      </c>
      <c r="I40" s="11">
        <v>32054</v>
      </c>
      <c r="J40" s="11">
        <v>33116</v>
      </c>
      <c r="K40" s="11">
        <v>39361</v>
      </c>
      <c r="L40" s="11">
        <v>79325</v>
      </c>
      <c r="M40" s="11">
        <v>73576</v>
      </c>
      <c r="N40" s="11">
        <v>163598</v>
      </c>
      <c r="O40" s="11">
        <v>65401</v>
      </c>
      <c r="P40" s="11">
        <v>88683</v>
      </c>
      <c r="Q40" s="11">
        <v>99466</v>
      </c>
      <c r="R40" s="11">
        <v>112838</v>
      </c>
      <c r="S40" s="11">
        <v>99443</v>
      </c>
      <c r="T40" s="11">
        <v>175362</v>
      </c>
      <c r="U40" s="11">
        <v>161953</v>
      </c>
      <c r="V40" s="11">
        <v>120602</v>
      </c>
      <c r="W40" s="11">
        <v>78319</v>
      </c>
      <c r="X40" s="11">
        <v>169773</v>
      </c>
      <c r="Y40" s="11">
        <v>152977</v>
      </c>
      <c r="Z40" s="11">
        <v>192948</v>
      </c>
      <c r="AA40" s="11">
        <v>130865</v>
      </c>
      <c r="AB40" s="11">
        <v>166533</v>
      </c>
      <c r="AC40" s="11">
        <v>139864</v>
      </c>
      <c r="AD40" s="11">
        <v>145223</v>
      </c>
      <c r="AE40" s="11">
        <v>110561</v>
      </c>
      <c r="AF40" s="11">
        <v>183222</v>
      </c>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row>
    <row r="41" spans="1:63" x14ac:dyDescent="0.25">
      <c r="A41" s="6" t="s">
        <v>171</v>
      </c>
      <c r="B41" s="6" t="s">
        <v>1</v>
      </c>
      <c r="C41" s="11">
        <v>0</v>
      </c>
      <c r="D41" s="11">
        <v>0</v>
      </c>
      <c r="E41" s="11">
        <v>0</v>
      </c>
      <c r="F41" s="11">
        <v>0</v>
      </c>
      <c r="G41" s="11">
        <v>0</v>
      </c>
      <c r="H41" s="11">
        <v>0</v>
      </c>
      <c r="I41" s="11">
        <v>0</v>
      </c>
      <c r="J41" s="11">
        <v>0</v>
      </c>
      <c r="K41" s="11">
        <v>14</v>
      </c>
      <c r="L41" s="11">
        <v>70</v>
      </c>
      <c r="M41" s="11">
        <v>-19</v>
      </c>
      <c r="N41" s="11">
        <v>-89</v>
      </c>
      <c r="O41" s="11">
        <v>0</v>
      </c>
      <c r="P41" s="11">
        <v>0</v>
      </c>
      <c r="Q41" s="11">
        <v>0</v>
      </c>
      <c r="R41" s="11">
        <v>0</v>
      </c>
      <c r="S41" s="11">
        <v>0</v>
      </c>
      <c r="T41" s="11">
        <v>0</v>
      </c>
      <c r="U41" s="11">
        <v>-547</v>
      </c>
      <c r="V41" s="11">
        <v>0</v>
      </c>
      <c r="W41" s="11">
        <v>0</v>
      </c>
      <c r="X41" s="11">
        <v>-47</v>
      </c>
      <c r="Y41" s="11">
        <v>7035</v>
      </c>
      <c r="Z41" s="11">
        <v>9162</v>
      </c>
      <c r="AA41" s="11">
        <v>1149</v>
      </c>
      <c r="AB41" s="11">
        <v>-84</v>
      </c>
      <c r="AC41" s="11">
        <v>15</v>
      </c>
      <c r="AD41" s="11">
        <v>0</v>
      </c>
      <c r="AE41" s="11">
        <v>0</v>
      </c>
      <c r="AF41" s="11">
        <v>-31</v>
      </c>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row>
    <row r="42" spans="1:63" x14ac:dyDescent="0.25">
      <c r="A42" s="6" t="s">
        <v>177</v>
      </c>
      <c r="B42" s="6" t="s">
        <v>1</v>
      </c>
      <c r="C42" s="11">
        <v>0</v>
      </c>
      <c r="D42" s="11">
        <v>0</v>
      </c>
      <c r="E42" s="11">
        <v>0</v>
      </c>
      <c r="F42" s="11">
        <v>0</v>
      </c>
      <c r="G42" s="11">
        <v>0</v>
      </c>
      <c r="H42" s="11">
        <v>0</v>
      </c>
      <c r="I42" s="11">
        <v>0</v>
      </c>
      <c r="J42" s="11">
        <v>0</v>
      </c>
      <c r="K42" s="11">
        <v>0</v>
      </c>
      <c r="L42" s="11">
        <v>0</v>
      </c>
      <c r="M42" s="11">
        <v>0</v>
      </c>
      <c r="N42" s="11">
        <v>0</v>
      </c>
      <c r="O42" s="11">
        <v>0</v>
      </c>
      <c r="P42" s="11">
        <v>0</v>
      </c>
      <c r="Q42" s="11">
        <v>0</v>
      </c>
      <c r="R42" s="11">
        <v>0</v>
      </c>
      <c r="S42" s="11">
        <v>0</v>
      </c>
      <c r="T42" s="11">
        <v>0</v>
      </c>
      <c r="U42" s="11">
        <v>0</v>
      </c>
      <c r="V42" s="11">
        <v>0</v>
      </c>
      <c r="W42" s="11">
        <v>46316</v>
      </c>
      <c r="X42" s="11">
        <v>172936</v>
      </c>
      <c r="Y42" s="11">
        <v>122629</v>
      </c>
      <c r="Z42" s="11">
        <v>143789</v>
      </c>
      <c r="AA42" s="11">
        <v>24125</v>
      </c>
      <c r="AB42" s="11">
        <v>15309</v>
      </c>
      <c r="AC42" s="11">
        <v>18094</v>
      </c>
      <c r="AD42" s="11">
        <v>64779</v>
      </c>
      <c r="AE42" s="11">
        <v>62631</v>
      </c>
      <c r="AF42" s="11">
        <v>175533</v>
      </c>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row>
    <row r="43" spans="1:63" x14ac:dyDescent="0.25">
      <c r="A43" s="6" t="s">
        <v>178</v>
      </c>
      <c r="B43" s="6" t="s">
        <v>1</v>
      </c>
      <c r="C43" s="11">
        <v>0</v>
      </c>
      <c r="D43" s="11">
        <v>0</v>
      </c>
      <c r="E43" s="11">
        <v>0</v>
      </c>
      <c r="F43" s="11">
        <v>0</v>
      </c>
      <c r="G43" s="11">
        <v>0</v>
      </c>
      <c r="H43" s="11">
        <v>0</v>
      </c>
      <c r="I43" s="11">
        <v>0</v>
      </c>
      <c r="J43" s="11">
        <v>0</v>
      </c>
      <c r="K43" s="11">
        <v>7869</v>
      </c>
      <c r="L43" s="11">
        <v>7832</v>
      </c>
      <c r="M43" s="11">
        <v>15050</v>
      </c>
      <c r="N43" s="11">
        <v>20346</v>
      </c>
      <c r="O43" s="11">
        <v>20293</v>
      </c>
      <c r="P43" s="11">
        <v>18490</v>
      </c>
      <c r="Q43" s="11">
        <v>10889</v>
      </c>
      <c r="R43" s="11">
        <v>2040</v>
      </c>
      <c r="S43" s="11">
        <v>7653</v>
      </c>
      <c r="T43" s="11">
        <v>6354</v>
      </c>
      <c r="U43" s="11">
        <v>8254</v>
      </c>
      <c r="V43" s="11">
        <v>12384</v>
      </c>
      <c r="W43" s="11">
        <v>18755</v>
      </c>
      <c r="X43" s="11">
        <v>39117</v>
      </c>
      <c r="Y43" s="11">
        <v>23385</v>
      </c>
      <c r="Z43" s="11">
        <v>26191</v>
      </c>
      <c r="AA43" s="11">
        <v>8555</v>
      </c>
      <c r="AB43" s="11">
        <v>8538</v>
      </c>
      <c r="AC43" s="11">
        <v>13865</v>
      </c>
      <c r="AD43" s="11">
        <v>24330</v>
      </c>
      <c r="AE43" s="11">
        <v>14486</v>
      </c>
      <c r="AF43" s="11">
        <v>19204</v>
      </c>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row>
    <row r="44" spans="1:63" x14ac:dyDescent="0.25">
      <c r="A44" s="6" t="s">
        <v>180</v>
      </c>
      <c r="B44" s="6" t="s">
        <v>1</v>
      </c>
      <c r="C44" s="11">
        <v>3070</v>
      </c>
      <c r="D44" s="11">
        <v>3368</v>
      </c>
      <c r="E44" s="11">
        <v>4362</v>
      </c>
      <c r="F44" s="11">
        <v>6220</v>
      </c>
      <c r="G44" s="11">
        <v>6701</v>
      </c>
      <c r="H44" s="11">
        <v>6804</v>
      </c>
      <c r="I44" s="11">
        <v>7938</v>
      </c>
      <c r="J44" s="11">
        <v>51216</v>
      </c>
      <c r="K44" s="11">
        <v>56576</v>
      </c>
      <c r="L44" s="11">
        <v>170461</v>
      </c>
      <c r="M44" s="11">
        <v>266845</v>
      </c>
      <c r="N44" s="11">
        <v>234684</v>
      </c>
      <c r="O44" s="11">
        <v>172114</v>
      </c>
      <c r="P44" s="11">
        <v>192514</v>
      </c>
      <c r="Q44" s="11">
        <v>249633</v>
      </c>
      <c r="R44" s="11">
        <v>165586</v>
      </c>
      <c r="S44" s="11">
        <v>170406</v>
      </c>
      <c r="T44" s="11">
        <v>218751</v>
      </c>
      <c r="U44" s="11">
        <v>257126</v>
      </c>
      <c r="V44" s="11">
        <v>261936</v>
      </c>
      <c r="W44" s="11">
        <v>182215</v>
      </c>
      <c r="X44" s="11">
        <v>396381</v>
      </c>
      <c r="Y44" s="11">
        <v>407945</v>
      </c>
      <c r="Z44" s="11">
        <v>379399</v>
      </c>
      <c r="AA44" s="11">
        <v>372987</v>
      </c>
      <c r="AB44" s="11">
        <v>521511</v>
      </c>
      <c r="AC44" s="11">
        <v>579851</v>
      </c>
      <c r="AD44" s="11">
        <v>407842</v>
      </c>
      <c r="AE44" s="11">
        <v>508221</v>
      </c>
      <c r="AF44" s="11">
        <v>465761</v>
      </c>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row>
    <row r="45" spans="1:63" x14ac:dyDescent="0.25">
      <c r="A45" s="6" t="s">
        <v>181</v>
      </c>
      <c r="B45" s="6" t="s">
        <v>1</v>
      </c>
      <c r="C45" s="11">
        <v>0</v>
      </c>
      <c r="D45" s="11">
        <v>0</v>
      </c>
      <c r="E45" s="11">
        <v>0</v>
      </c>
      <c r="F45" s="11">
        <v>0</v>
      </c>
      <c r="G45" s="11">
        <v>0</v>
      </c>
      <c r="H45" s="11">
        <v>0</v>
      </c>
      <c r="I45" s="11">
        <v>0</v>
      </c>
      <c r="J45" s="11">
        <v>0</v>
      </c>
      <c r="K45" s="11">
        <v>0</v>
      </c>
      <c r="L45" s="11">
        <v>0</v>
      </c>
      <c r="M45" s="11">
        <v>0</v>
      </c>
      <c r="N45" s="11">
        <v>0</v>
      </c>
      <c r="O45" s="11">
        <v>0</v>
      </c>
      <c r="P45" s="11">
        <v>0</v>
      </c>
      <c r="Q45" s="11">
        <v>0</v>
      </c>
      <c r="R45" s="11">
        <v>13420</v>
      </c>
      <c r="S45" s="11">
        <v>26293</v>
      </c>
      <c r="T45" s="11">
        <v>15062</v>
      </c>
      <c r="U45" s="11">
        <v>33211</v>
      </c>
      <c r="V45" s="11">
        <v>20741</v>
      </c>
      <c r="W45" s="11">
        <v>22199</v>
      </c>
      <c r="X45" s="11">
        <v>62125</v>
      </c>
      <c r="Y45" s="11">
        <v>21978</v>
      </c>
      <c r="Z45" s="11">
        <v>102036</v>
      </c>
      <c r="AA45" s="11">
        <v>202942</v>
      </c>
      <c r="AB45" s="11">
        <v>288033</v>
      </c>
      <c r="AC45" s="11">
        <v>230879</v>
      </c>
      <c r="AD45" s="11">
        <v>179343</v>
      </c>
      <c r="AE45" s="11">
        <v>237373</v>
      </c>
      <c r="AF45" s="11">
        <v>210551</v>
      </c>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row>
    <row r="46" spans="1:63" x14ac:dyDescent="0.25">
      <c r="A46" s="6" t="s">
        <v>179</v>
      </c>
      <c r="B46" s="6" t="s">
        <v>1</v>
      </c>
      <c r="C46" s="11">
        <v>0</v>
      </c>
      <c r="D46" s="11">
        <v>0</v>
      </c>
      <c r="E46" s="11">
        <v>0</v>
      </c>
      <c r="F46" s="11">
        <v>0</v>
      </c>
      <c r="G46" s="11">
        <v>0</v>
      </c>
      <c r="H46" s="11">
        <v>0</v>
      </c>
      <c r="I46" s="11">
        <v>0</v>
      </c>
      <c r="J46" s="11">
        <v>0</v>
      </c>
      <c r="K46" s="11">
        <v>-48</v>
      </c>
      <c r="L46" s="11">
        <v>-128</v>
      </c>
      <c r="M46" s="11">
        <v>-597</v>
      </c>
      <c r="N46" s="11">
        <v>-1580</v>
      </c>
      <c r="O46" s="11">
        <v>-232</v>
      </c>
      <c r="P46" s="11">
        <v>0</v>
      </c>
      <c r="Q46" s="11">
        <v>-399</v>
      </c>
      <c r="R46" s="11">
        <v>-162</v>
      </c>
      <c r="S46" s="11">
        <v>-298</v>
      </c>
      <c r="T46" s="11">
        <v>-1416</v>
      </c>
      <c r="U46" s="11">
        <v>-1823</v>
      </c>
      <c r="V46" s="11">
        <v>-1155</v>
      </c>
      <c r="W46" s="11">
        <v>-2977</v>
      </c>
      <c r="X46" s="11">
        <v>-1189</v>
      </c>
      <c r="Y46" s="11">
        <v>1556</v>
      </c>
      <c r="Z46" s="11">
        <v>-836</v>
      </c>
      <c r="AA46" s="11">
        <v>0</v>
      </c>
      <c r="AB46" s="11">
        <v>-331</v>
      </c>
      <c r="AC46" s="11">
        <v>-748</v>
      </c>
      <c r="AD46" s="11">
        <v>-861</v>
      </c>
      <c r="AE46" s="11">
        <v>0</v>
      </c>
      <c r="AF46" s="11">
        <v>0</v>
      </c>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row>
    <row r="47" spans="1:63" x14ac:dyDescent="0.25">
      <c r="A47" s="6" t="s">
        <v>182</v>
      </c>
      <c r="B47" s="6" t="s">
        <v>1</v>
      </c>
      <c r="C47" s="11">
        <v>39934</v>
      </c>
      <c r="D47" s="11">
        <v>42169</v>
      </c>
      <c r="E47" s="11">
        <v>41443</v>
      </c>
      <c r="F47" s="11">
        <v>40844</v>
      </c>
      <c r="G47" s="11">
        <v>40226</v>
      </c>
      <c r="H47" s="11">
        <v>43158</v>
      </c>
      <c r="I47" s="11">
        <v>49942</v>
      </c>
      <c r="J47" s="11">
        <v>49844</v>
      </c>
      <c r="K47" s="11">
        <v>59246</v>
      </c>
      <c r="L47" s="11">
        <v>58052</v>
      </c>
      <c r="M47" s="11">
        <v>50834</v>
      </c>
      <c r="N47" s="11">
        <v>53816</v>
      </c>
      <c r="O47" s="11">
        <v>57704</v>
      </c>
      <c r="P47" s="11">
        <v>70435</v>
      </c>
      <c r="Q47" s="11">
        <v>60886</v>
      </c>
      <c r="R47" s="11">
        <v>58340</v>
      </c>
      <c r="S47" s="11">
        <v>54423</v>
      </c>
      <c r="T47" s="11">
        <v>43984</v>
      </c>
      <c r="U47" s="11">
        <v>42638</v>
      </c>
      <c r="V47" s="11">
        <v>40464</v>
      </c>
      <c r="W47" s="11">
        <v>39883</v>
      </c>
      <c r="X47" s="11">
        <v>41523</v>
      </c>
      <c r="Y47" s="11">
        <v>39990</v>
      </c>
      <c r="Z47" s="11">
        <v>37780</v>
      </c>
      <c r="AA47" s="11">
        <v>15855</v>
      </c>
      <c r="AB47" s="11">
        <v>14212</v>
      </c>
      <c r="AC47" s="11">
        <v>14206</v>
      </c>
      <c r="AD47" s="11">
        <v>14423</v>
      </c>
      <c r="AE47" s="11">
        <v>15608</v>
      </c>
      <c r="AF47" s="11">
        <v>16775</v>
      </c>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row>
    <row r="48" spans="1:63" ht="25.5" x14ac:dyDescent="0.25">
      <c r="A48" s="6" t="s">
        <v>183</v>
      </c>
      <c r="B48" s="6" t="s">
        <v>1</v>
      </c>
      <c r="C48" s="11">
        <v>2212</v>
      </c>
      <c r="D48" s="11">
        <v>3069</v>
      </c>
      <c r="E48" s="11">
        <v>4960</v>
      </c>
      <c r="F48" s="11">
        <v>4474</v>
      </c>
      <c r="G48" s="11">
        <v>4367</v>
      </c>
      <c r="H48" s="11">
        <v>4221</v>
      </c>
      <c r="I48" s="11">
        <v>3577</v>
      </c>
      <c r="J48" s="11">
        <v>2680</v>
      </c>
      <c r="K48" s="11">
        <v>4240</v>
      </c>
      <c r="L48" s="11">
        <v>5178</v>
      </c>
      <c r="M48" s="11">
        <v>49051</v>
      </c>
      <c r="N48" s="11">
        <v>39422</v>
      </c>
      <c r="O48" s="11">
        <v>41598</v>
      </c>
      <c r="P48" s="11">
        <v>37691</v>
      </c>
      <c r="Q48" s="11">
        <v>72480</v>
      </c>
      <c r="R48" s="11">
        <v>87230</v>
      </c>
      <c r="S48" s="11">
        <v>101324</v>
      </c>
      <c r="T48" s="11">
        <v>150581</v>
      </c>
      <c r="U48" s="11">
        <v>172282</v>
      </c>
      <c r="V48" s="11">
        <v>175604</v>
      </c>
      <c r="W48" s="11">
        <v>190003</v>
      </c>
      <c r="X48" s="11">
        <v>196473</v>
      </c>
      <c r="Y48" s="11">
        <v>154642</v>
      </c>
      <c r="Z48" s="11">
        <v>150539</v>
      </c>
      <c r="AA48" s="11">
        <v>135520</v>
      </c>
      <c r="AB48" s="11">
        <v>160427</v>
      </c>
      <c r="AC48" s="11">
        <v>161543</v>
      </c>
      <c r="AD48" s="11">
        <v>160230</v>
      </c>
      <c r="AE48" s="11">
        <v>158335</v>
      </c>
      <c r="AF48" s="11">
        <v>158003</v>
      </c>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row>
    <row r="49" spans="1:63" ht="45" x14ac:dyDescent="0.25">
      <c r="A49" s="27" t="s">
        <v>184</v>
      </c>
      <c r="B49" s="6"/>
      <c r="C49" s="11">
        <v>0</v>
      </c>
      <c r="D49" s="11">
        <v>0</v>
      </c>
      <c r="E49" s="11">
        <v>0</v>
      </c>
      <c r="F49" s="11">
        <v>0</v>
      </c>
      <c r="G49" s="11">
        <v>0</v>
      </c>
      <c r="H49" s="11">
        <v>0</v>
      </c>
      <c r="I49" s="11">
        <v>0</v>
      </c>
      <c r="J49" s="11">
        <v>0</v>
      </c>
      <c r="K49" s="11">
        <v>0</v>
      </c>
      <c r="L49" s="11">
        <v>2</v>
      </c>
      <c r="M49" s="11">
        <v>64</v>
      </c>
      <c r="N49" s="11">
        <v>112</v>
      </c>
      <c r="O49" s="11">
        <v>106</v>
      </c>
      <c r="P49" s="11">
        <v>141</v>
      </c>
      <c r="Q49" s="11">
        <v>0</v>
      </c>
      <c r="R49" s="11">
        <v>0</v>
      </c>
      <c r="S49" s="11">
        <v>0</v>
      </c>
      <c r="T49" s="11">
        <v>0</v>
      </c>
      <c r="U49" s="11">
        <v>68</v>
      </c>
      <c r="V49" s="11">
        <v>351</v>
      </c>
      <c r="W49" s="11">
        <v>632</v>
      </c>
      <c r="X49" s="11">
        <v>401</v>
      </c>
      <c r="Y49" s="11">
        <v>352</v>
      </c>
      <c r="Z49" s="11">
        <v>352</v>
      </c>
      <c r="AA49" s="11">
        <v>308</v>
      </c>
      <c r="AB49" s="11">
        <v>329</v>
      </c>
      <c r="AC49" s="11">
        <v>308</v>
      </c>
      <c r="AD49" s="11">
        <v>368</v>
      </c>
      <c r="AE49" s="11">
        <v>2182</v>
      </c>
      <c r="AF49" s="11">
        <v>2182</v>
      </c>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row>
    <row r="50" spans="1:63" x14ac:dyDescent="0.25">
      <c r="A50" s="6"/>
      <c r="B50" s="6"/>
      <c r="C50" s="11"/>
      <c r="D50" s="33"/>
      <c r="E50" s="33"/>
      <c r="F50" s="34"/>
      <c r="G50" s="11"/>
      <c r="H50" s="33"/>
      <c r="I50" s="33"/>
      <c r="J50" s="34"/>
      <c r="K50" s="11"/>
      <c r="L50" s="33"/>
      <c r="M50" s="33"/>
      <c r="N50" s="34"/>
      <c r="O50" s="11"/>
      <c r="P50" s="33"/>
      <c r="Q50" s="33"/>
      <c r="R50" s="34"/>
      <c r="S50" s="11"/>
      <c r="T50" s="33"/>
      <c r="U50" s="33"/>
      <c r="V50" s="34"/>
      <c r="W50" s="11"/>
      <c r="X50" s="33"/>
      <c r="Y50" s="33"/>
      <c r="Z50" s="34"/>
      <c r="AA50" s="11"/>
      <c r="AB50" s="33"/>
      <c r="AC50" s="33"/>
      <c r="AD50" s="34"/>
      <c r="AE50" s="11"/>
      <c r="AF50" s="11"/>
    </row>
  </sheetData>
  <mergeCells count="16">
    <mergeCell ref="AA1:AD1"/>
    <mergeCell ref="AE1:AF1"/>
    <mergeCell ref="C26:F26"/>
    <mergeCell ref="G26:J26"/>
    <mergeCell ref="K26:N26"/>
    <mergeCell ref="O26:R26"/>
    <mergeCell ref="S26:V26"/>
    <mergeCell ref="W26:Z26"/>
    <mergeCell ref="AA26:AD26"/>
    <mergeCell ref="AE26:AF26"/>
    <mergeCell ref="C1:F1"/>
    <mergeCell ref="G1:J1"/>
    <mergeCell ref="K1:N1"/>
    <mergeCell ref="O1:R1"/>
    <mergeCell ref="S1:V1"/>
    <mergeCell ref="W1:Z1"/>
  </mergeCells>
  <pageMargins left="1" right="1" top="1" bottom="1"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70" sqref="Q70"/>
    </sheetView>
  </sheetViews>
  <sheetFormatPr defaultColWidth="9.140625" defaultRowHeight="15" x14ac:dyDescent="0.25"/>
  <cols>
    <col min="1" max="16384" width="9.140625" style="20"/>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workbookViewId="0">
      <selection activeCell="C18" sqref="C18"/>
    </sheetView>
  </sheetViews>
  <sheetFormatPr defaultRowHeight="15" x14ac:dyDescent="0.25"/>
  <cols>
    <col min="1" max="1" width="31.28515625" bestFit="1" customWidth="1"/>
    <col min="3" max="3" width="10.7109375" customWidth="1"/>
    <col min="4" max="4" width="9.85546875" customWidth="1"/>
    <col min="5" max="6" width="11.7109375" bestFit="1" customWidth="1"/>
    <col min="7" max="7" width="10.28515625" customWidth="1"/>
    <col min="8" max="10" width="11.7109375" bestFit="1" customWidth="1"/>
    <col min="11" max="11" width="10.42578125" customWidth="1"/>
    <col min="12" max="14" width="11.7109375" bestFit="1" customWidth="1"/>
    <col min="15" max="15" width="9.5703125" customWidth="1"/>
    <col min="16" max="18" width="11.7109375" bestFit="1" customWidth="1"/>
    <col min="19" max="19" width="9.28515625" customWidth="1"/>
    <col min="20" max="22" width="11.7109375" bestFit="1" customWidth="1"/>
    <col min="23" max="23" width="9.7109375" customWidth="1"/>
    <col min="24" max="26" width="11.7109375" bestFit="1" customWidth="1"/>
    <col min="27" max="27" width="9" customWidth="1"/>
    <col min="28" max="28" width="11.7109375" bestFit="1" customWidth="1"/>
    <col min="29" max="31" width="11.5703125" bestFit="1" customWidth="1"/>
  </cols>
  <sheetData>
    <row r="1" spans="1:30" s="5" customFormat="1" x14ac:dyDescent="0.25">
      <c r="A1" s="17" t="s">
        <v>156</v>
      </c>
    </row>
    <row r="2" spans="1:30" x14ac:dyDescent="0.25">
      <c r="A2" s="18" t="s">
        <v>26</v>
      </c>
      <c r="B2" t="s">
        <v>1</v>
      </c>
    </row>
    <row r="3" spans="1:30" s="23" customFormat="1" ht="30" x14ac:dyDescent="0.25">
      <c r="A3" s="31" t="s">
        <v>2</v>
      </c>
      <c r="B3" s="32" t="s">
        <v>3</v>
      </c>
      <c r="C3" s="32" t="s">
        <v>27</v>
      </c>
      <c r="D3" s="32" t="s">
        <v>28</v>
      </c>
      <c r="E3" s="32" t="s">
        <v>29</v>
      </c>
      <c r="F3" s="32" t="s">
        <v>30</v>
      </c>
      <c r="G3" s="32" t="s">
        <v>31</v>
      </c>
      <c r="H3" s="32" t="s">
        <v>32</v>
      </c>
      <c r="I3" s="32" t="s">
        <v>33</v>
      </c>
      <c r="J3" s="32" t="s">
        <v>34</v>
      </c>
      <c r="K3" s="32" t="s">
        <v>35</v>
      </c>
      <c r="L3" s="32" t="s">
        <v>36</v>
      </c>
      <c r="M3" s="32" t="s">
        <v>37</v>
      </c>
      <c r="N3" s="32" t="s">
        <v>38</v>
      </c>
      <c r="O3" s="32" t="s">
        <v>39</v>
      </c>
      <c r="P3" s="32" t="s">
        <v>40</v>
      </c>
      <c r="Q3" s="32" t="s">
        <v>41</v>
      </c>
      <c r="R3" s="32" t="s">
        <v>42</v>
      </c>
      <c r="S3" s="32" t="s">
        <v>43</v>
      </c>
      <c r="T3" s="32" t="s">
        <v>44</v>
      </c>
      <c r="U3" s="32" t="s">
        <v>45</v>
      </c>
      <c r="V3" s="32" t="s">
        <v>46</v>
      </c>
      <c r="W3" s="32" t="s">
        <v>47</v>
      </c>
      <c r="X3" s="32" t="s">
        <v>48</v>
      </c>
      <c r="Y3" s="32" t="s">
        <v>49</v>
      </c>
      <c r="Z3" s="32" t="s">
        <v>50</v>
      </c>
      <c r="AA3" s="32" t="s">
        <v>51</v>
      </c>
      <c r="AB3" s="32" t="s">
        <v>52</v>
      </c>
      <c r="AC3" s="32" t="s">
        <v>187</v>
      </c>
    </row>
    <row r="4" spans="1:30" x14ac:dyDescent="0.25">
      <c r="A4" s="7" t="s">
        <v>8</v>
      </c>
      <c r="B4" t="s">
        <v>9</v>
      </c>
      <c r="C4" s="25">
        <f>AVERAGE(Fuels!C5:F5)</f>
        <v>0</v>
      </c>
      <c r="D4" s="25">
        <f>AVERAGE(Fuels!D5:G5)</f>
        <v>0</v>
      </c>
      <c r="E4" s="25">
        <f>AVERAGE(Fuels!E5:H5)</f>
        <v>0</v>
      </c>
      <c r="F4" s="25">
        <f>AVERAGE(Fuels!F5:I5)</f>
        <v>0</v>
      </c>
      <c r="G4" s="25">
        <f>AVERAGE(Fuels!G5:J5)</f>
        <v>0</v>
      </c>
      <c r="H4" s="25">
        <f>AVERAGE(Fuels!H5:K5)</f>
        <v>0</v>
      </c>
      <c r="I4" s="25">
        <f>AVERAGE(Fuels!I5:L5)</f>
        <v>13.25</v>
      </c>
      <c r="J4" s="25">
        <f>AVERAGE(Fuels!J5:M5)</f>
        <v>6555</v>
      </c>
      <c r="K4" s="25">
        <f>AVERAGE(Fuels!K5:N5)</f>
        <v>14177.5</v>
      </c>
      <c r="L4" s="25">
        <f>AVERAGE(Fuels!L5:O5)</f>
        <v>21130.25</v>
      </c>
      <c r="M4" s="25">
        <f>AVERAGE(Fuels!M5:P5)</f>
        <v>28380.75</v>
      </c>
      <c r="N4" s="25">
        <f>AVERAGE(Fuels!N5:Q5)</f>
        <v>32399.75</v>
      </c>
      <c r="O4" s="25">
        <f>AVERAGE(Fuels!O5:R5)</f>
        <v>36259.25</v>
      </c>
      <c r="P4" s="25">
        <f>AVERAGE(Fuels!P5:S5)</f>
        <v>43692.25</v>
      </c>
      <c r="Q4" s="25">
        <f>AVERAGE(Fuels!Q5:T5)</f>
        <v>59658</v>
      </c>
      <c r="R4" s="25">
        <f>AVERAGE(Fuels!R5:U5)</f>
        <v>76331.5</v>
      </c>
      <c r="S4" s="25">
        <f>AVERAGE(Fuels!S5:V5)</f>
        <v>91945</v>
      </c>
      <c r="T4" s="25">
        <f>AVERAGE(Fuels!T5:W5)</f>
        <v>109412.5</v>
      </c>
      <c r="U4" s="25">
        <f>AVERAGE(Fuels!U5:X5)</f>
        <v>117585</v>
      </c>
      <c r="V4" s="25">
        <f>AVERAGE(Fuels!V5:Y5)</f>
        <v>116063.25</v>
      </c>
      <c r="W4" s="25">
        <f>AVERAGE(Fuels!W5:Z5)</f>
        <v>115287.75</v>
      </c>
      <c r="X4" s="25">
        <f>AVERAGE(Fuels!X5:AA5)</f>
        <v>108791.5</v>
      </c>
      <c r="Y4" s="25">
        <f>AVERAGE(Fuels!Y5:AB5)</f>
        <v>112343.5</v>
      </c>
      <c r="Z4" s="25">
        <f>AVERAGE(Fuels!Z5:AC5)</f>
        <v>127988.5</v>
      </c>
      <c r="AA4" s="25">
        <f>AVERAGE(Fuels!AA5:AD5)</f>
        <v>143439</v>
      </c>
      <c r="AB4" s="25">
        <f>AVERAGE(Fuels!AB5:AE5)</f>
        <v>158518</v>
      </c>
      <c r="AC4" s="25">
        <f>AVERAGE(Fuels!AC5:AF5)</f>
        <v>161246.75</v>
      </c>
      <c r="AD4" t="s">
        <v>1</v>
      </c>
    </row>
    <row r="5" spans="1:30" x14ac:dyDescent="0.25">
      <c r="A5" s="7" t="s">
        <v>10</v>
      </c>
      <c r="B5" t="s">
        <v>9</v>
      </c>
      <c r="C5" s="25">
        <f>AVERAGE(Fuels!C6:F6)</f>
        <v>3678.75</v>
      </c>
      <c r="D5" s="25">
        <f>AVERAGE(Fuels!D6:G6)</f>
        <v>4217.5</v>
      </c>
      <c r="E5" s="25">
        <f>AVERAGE(Fuels!E6:H6)</f>
        <v>4505.5</v>
      </c>
      <c r="F5" s="25">
        <f>AVERAGE(Fuels!F6:I6)</f>
        <v>4159.75</v>
      </c>
      <c r="G5" s="25">
        <f>AVERAGE(Fuels!G6:J6)</f>
        <v>3711.25</v>
      </c>
      <c r="H5" s="25">
        <f>AVERAGE(Fuels!H6:K6)</f>
        <v>3679.5</v>
      </c>
      <c r="I5" s="25">
        <f>AVERAGE(Fuels!I6:L6)</f>
        <v>3906</v>
      </c>
      <c r="J5" s="25">
        <f>AVERAGE(Fuels!J6:M6)</f>
        <v>8748.75</v>
      </c>
      <c r="K5" s="25">
        <f>AVERAGE(Fuels!K6:N6)</f>
        <v>10339.75</v>
      </c>
      <c r="L5" s="25">
        <f>AVERAGE(Fuels!L6:O6)</f>
        <v>12753</v>
      </c>
      <c r="M5" s="25">
        <f>AVERAGE(Fuels!M6:P6)</f>
        <v>13665.5</v>
      </c>
      <c r="N5" s="25">
        <f>AVERAGE(Fuels!N6:Q6)</f>
        <v>15487.75</v>
      </c>
      <c r="O5" s="25">
        <f>AVERAGE(Fuels!O6:R6)</f>
        <v>23552.25</v>
      </c>
      <c r="P5" s="25">
        <f>AVERAGE(Fuels!P6:S6)</f>
        <v>31024.25</v>
      </c>
      <c r="Q5" s="25">
        <f>AVERAGE(Fuels!Q6:T6)</f>
        <v>43245.75</v>
      </c>
      <c r="R5" s="25">
        <f>AVERAGE(Fuels!R6:U6)</f>
        <v>51539.75</v>
      </c>
      <c r="S5" s="25">
        <f>AVERAGE(Fuels!S6:V6)</f>
        <v>58107.5</v>
      </c>
      <c r="T5" s="25">
        <f>AVERAGE(Fuels!T6:W6)</f>
        <v>62967.75</v>
      </c>
      <c r="U5" s="25">
        <f>AVERAGE(Fuels!U6:X6)</f>
        <v>66368.5</v>
      </c>
      <c r="V5" s="25">
        <f>AVERAGE(Fuels!V6:Y6)</f>
        <v>63551.25</v>
      </c>
      <c r="W5" s="25">
        <f>AVERAGE(Fuels!W6:Z6)</f>
        <v>58060.75</v>
      </c>
      <c r="X5" s="25">
        <f>AVERAGE(Fuels!X6:AA6)</f>
        <v>51058</v>
      </c>
      <c r="Y5" s="25">
        <f>AVERAGE(Fuels!Y6:AB6)</f>
        <v>41635.5</v>
      </c>
      <c r="Z5" s="25">
        <f>AVERAGE(Fuels!Z6:AC6)</f>
        <v>33532.5</v>
      </c>
      <c r="AA5" s="25">
        <f>AVERAGE(Fuels!AA6:AD6)</f>
        <v>26760</v>
      </c>
      <c r="AB5" s="25">
        <f>AVERAGE(Fuels!AB6:AE6)</f>
        <v>22361</v>
      </c>
      <c r="AC5" s="25">
        <f>AVERAGE(Fuels!AC6:AF6)</f>
        <v>18520.5</v>
      </c>
      <c r="AD5" t="s">
        <v>1</v>
      </c>
    </row>
    <row r="6" spans="1:30" x14ac:dyDescent="0.25">
      <c r="A6" s="7" t="s">
        <v>11</v>
      </c>
      <c r="B6" t="s">
        <v>9</v>
      </c>
      <c r="C6" s="25">
        <f>AVERAGE(Fuels!C7:F7)</f>
        <v>33244.5</v>
      </c>
      <c r="D6" s="25">
        <f>AVERAGE(Fuels!D7:G7)</f>
        <v>33143.25</v>
      </c>
      <c r="E6" s="25">
        <f>AVERAGE(Fuels!E7:H7)</f>
        <v>32914</v>
      </c>
      <c r="F6" s="25">
        <f>AVERAGE(Fuels!F7:I7)</f>
        <v>34488.5</v>
      </c>
      <c r="G6" s="25">
        <f>AVERAGE(Fuels!G7:J7)</f>
        <v>35974</v>
      </c>
      <c r="H6" s="25">
        <f>AVERAGE(Fuels!H7:K7)</f>
        <v>38916</v>
      </c>
      <c r="I6" s="25">
        <f>AVERAGE(Fuels!I7:L7)</f>
        <v>41829</v>
      </c>
      <c r="J6" s="25">
        <f>AVERAGE(Fuels!J7:M7)</f>
        <v>42166.5</v>
      </c>
      <c r="K6" s="25">
        <f>AVERAGE(Fuels!K7:N7)</f>
        <v>42876.75</v>
      </c>
      <c r="L6" s="25">
        <f>AVERAGE(Fuels!L7:O7)</f>
        <v>43405.25</v>
      </c>
      <c r="M6" s="25">
        <f>AVERAGE(Fuels!M7:P7)</f>
        <v>46467.75</v>
      </c>
      <c r="N6" s="25">
        <f>AVERAGE(Fuels!N7:Q7)</f>
        <v>49714</v>
      </c>
      <c r="O6" s="25">
        <f>AVERAGE(Fuels!O7:R7)</f>
        <v>52680.75</v>
      </c>
      <c r="P6" s="25">
        <f>AVERAGE(Fuels!P7:S7)</f>
        <v>53600.25</v>
      </c>
      <c r="Q6" s="25">
        <f>AVERAGE(Fuels!Q7:T7)</f>
        <v>49583</v>
      </c>
      <c r="R6" s="25">
        <f>AVERAGE(Fuels!R7:U7)</f>
        <v>46296.5</v>
      </c>
      <c r="S6" s="25">
        <f>AVERAGE(Fuels!S7:V7)</f>
        <v>42866.75</v>
      </c>
      <c r="T6" s="25">
        <f>AVERAGE(Fuels!T7:W7)</f>
        <v>40012.75</v>
      </c>
      <c r="U6" s="25">
        <f>AVERAGE(Fuels!U7:X7)</f>
        <v>39805.25</v>
      </c>
      <c r="V6" s="25">
        <f>AVERAGE(Fuels!V7:Y7)</f>
        <v>39474.25</v>
      </c>
      <c r="W6" s="25">
        <f>AVERAGE(Fuels!W7:Z7)</f>
        <v>38860.75</v>
      </c>
      <c r="X6" s="25">
        <f>AVERAGE(Fuels!X7:AA7)</f>
        <v>33207.5</v>
      </c>
      <c r="Y6" s="25">
        <f>AVERAGE(Fuels!Y7:AB7)</f>
        <v>26664.75</v>
      </c>
      <c r="Z6" s="25">
        <f>AVERAGE(Fuels!Z7:AC7)</f>
        <v>20355.75</v>
      </c>
      <c r="AA6" s="25">
        <f>AVERAGE(Fuels!AA7:AD7)</f>
        <v>14642.5</v>
      </c>
      <c r="AB6" s="25">
        <f>AVERAGE(Fuels!AB7:AE7)</f>
        <v>14569.75</v>
      </c>
      <c r="AC6" s="25">
        <f>AVERAGE(Fuels!AC7:AF7)</f>
        <v>15202</v>
      </c>
      <c r="AD6" t="s">
        <v>1</v>
      </c>
    </row>
    <row r="7" spans="1:30" x14ac:dyDescent="0.25">
      <c r="A7" s="7" t="s">
        <v>12</v>
      </c>
      <c r="B7" t="s">
        <v>9</v>
      </c>
      <c r="C7" s="25">
        <f>AVERAGE(Fuels!C8:F8)</f>
        <v>7853</v>
      </c>
      <c r="D7" s="25">
        <f>AVERAGE(Fuels!D8:G8)</f>
        <v>8027.25</v>
      </c>
      <c r="E7" s="25">
        <f>AVERAGE(Fuels!E8:H8)</f>
        <v>8503.75</v>
      </c>
      <c r="F7" s="25">
        <f>AVERAGE(Fuels!F8:I8)</f>
        <v>9054</v>
      </c>
      <c r="G7" s="25">
        <f>AVERAGE(Fuels!G8:J8)</f>
        <v>9818.5</v>
      </c>
      <c r="H7" s="25">
        <f>AVERAGE(Fuels!H8:K8)</f>
        <v>11631.5</v>
      </c>
      <c r="I7" s="25">
        <f>AVERAGE(Fuels!I8:L8)</f>
        <v>12442</v>
      </c>
      <c r="J7" s="25">
        <f>AVERAGE(Fuels!J8:M8)</f>
        <v>12327.5</v>
      </c>
      <c r="K7" s="25">
        <f>AVERAGE(Fuels!K8:N8)</f>
        <v>12610.25</v>
      </c>
      <c r="L7" s="25">
        <f>AVERAGE(Fuels!L8:O8)</f>
        <v>11696.25</v>
      </c>
      <c r="M7" s="25">
        <f>AVERAGE(Fuels!M8:P8)</f>
        <v>11729.5</v>
      </c>
      <c r="N7" s="25">
        <f>AVERAGE(Fuels!N8:Q8)</f>
        <v>10996.25</v>
      </c>
      <c r="O7" s="25">
        <f>AVERAGE(Fuels!O8:R8)</f>
        <v>9160.5</v>
      </c>
      <c r="P7" s="25">
        <f>AVERAGE(Fuels!P8:S8)</f>
        <v>7420.75</v>
      </c>
      <c r="Q7" s="25">
        <f>AVERAGE(Fuels!Q8:T8)</f>
        <v>4825.25</v>
      </c>
      <c r="R7" s="25">
        <f>AVERAGE(Fuels!R8:U8)</f>
        <v>3549.75</v>
      </c>
      <c r="S7" s="25">
        <f>AVERAGE(Fuels!S8:V8)</f>
        <v>2510.5</v>
      </c>
      <c r="T7" s="25">
        <f>AVERAGE(Fuels!T8:W8)</f>
        <v>1729.5</v>
      </c>
      <c r="U7" s="25">
        <f>AVERAGE(Fuels!U8:X8)</f>
        <v>1321.75</v>
      </c>
      <c r="V7" s="25">
        <f>AVERAGE(Fuels!V8:Y8)</f>
        <v>990.75</v>
      </c>
      <c r="W7" s="25">
        <f>AVERAGE(Fuels!W8:Z8)</f>
        <v>933.25</v>
      </c>
      <c r="X7" s="25">
        <f>AVERAGE(Fuels!X8:AA8)</f>
        <v>579.5</v>
      </c>
      <c r="Y7" s="25">
        <f>AVERAGE(Fuels!Y8:AB8)</f>
        <v>294.5</v>
      </c>
      <c r="Z7" s="25">
        <f>AVERAGE(Fuels!Z8:AC8)</f>
        <v>157.5</v>
      </c>
      <c r="AA7" s="25">
        <f>AVERAGE(Fuels!AA8:AD8)</f>
        <v>31.5</v>
      </c>
      <c r="AB7" s="25">
        <f>AVERAGE(Fuels!AB8:AE8)</f>
        <v>42.5</v>
      </c>
      <c r="AC7" s="25">
        <f>AVERAGE(Fuels!AC8:AF8)</f>
        <v>51</v>
      </c>
      <c r="AD7" t="s">
        <v>1</v>
      </c>
    </row>
    <row r="8" spans="1:30" x14ac:dyDescent="0.25">
      <c r="A8" s="7" t="s">
        <v>13</v>
      </c>
      <c r="B8" t="s">
        <v>9</v>
      </c>
      <c r="C8" s="25">
        <f>AVERAGE(Fuels!C9:F9)</f>
        <v>0</v>
      </c>
      <c r="D8" s="25">
        <f>AVERAGE(Fuels!D9:G9)</f>
        <v>0</v>
      </c>
      <c r="E8" s="25">
        <f>AVERAGE(Fuels!E9:H9)</f>
        <v>0</v>
      </c>
      <c r="F8" s="25">
        <f>AVERAGE(Fuels!F9:I9)</f>
        <v>0</v>
      </c>
      <c r="G8" s="25">
        <f>AVERAGE(Fuels!G9:J9)</f>
        <v>0</v>
      </c>
      <c r="H8" s="25">
        <f>AVERAGE(Fuels!H9:K9)</f>
        <v>0</v>
      </c>
      <c r="I8" s="25">
        <f>AVERAGE(Fuels!I9:L9)</f>
        <v>0</v>
      </c>
      <c r="J8" s="25">
        <f>AVERAGE(Fuels!J9:M9)</f>
        <v>0</v>
      </c>
      <c r="K8" s="25">
        <f>AVERAGE(Fuels!K9:N9)</f>
        <v>0</v>
      </c>
      <c r="L8" s="25">
        <f>AVERAGE(Fuels!L9:O9)</f>
        <v>0</v>
      </c>
      <c r="M8" s="25">
        <f>AVERAGE(Fuels!M9:P9)</f>
        <v>0</v>
      </c>
      <c r="N8" s="25">
        <f>AVERAGE(Fuels!N9:Q9)</f>
        <v>0</v>
      </c>
      <c r="O8" s="25">
        <f>AVERAGE(Fuels!O9:R9)</f>
        <v>0</v>
      </c>
      <c r="P8" s="25">
        <f>AVERAGE(Fuels!P9:S9)</f>
        <v>0</v>
      </c>
      <c r="Q8" s="25">
        <f>AVERAGE(Fuels!Q9:T9)</f>
        <v>0</v>
      </c>
      <c r="R8" s="25">
        <f>AVERAGE(Fuels!R9:U9)</f>
        <v>12.5</v>
      </c>
      <c r="S8" s="25">
        <f>AVERAGE(Fuels!S9:V9)</f>
        <v>18.5</v>
      </c>
      <c r="T8" s="25">
        <f>AVERAGE(Fuels!T9:W9)</f>
        <v>26.75</v>
      </c>
      <c r="U8" s="25">
        <f>AVERAGE(Fuels!U9:X9)</f>
        <v>33.75</v>
      </c>
      <c r="V8" s="25">
        <f>AVERAGE(Fuels!V9:Y9)</f>
        <v>21.5</v>
      </c>
      <c r="W8" s="25">
        <f>AVERAGE(Fuels!W9:Z9)</f>
        <v>16</v>
      </c>
      <c r="X8" s="25">
        <f>AVERAGE(Fuels!X9:AA9)</f>
        <v>148.25</v>
      </c>
      <c r="Y8" s="25">
        <f>AVERAGE(Fuels!Y9:AB9)</f>
        <v>346.25</v>
      </c>
      <c r="Z8" s="25">
        <f>AVERAGE(Fuels!Z9:AC9)</f>
        <v>588.5</v>
      </c>
      <c r="AA8" s="25">
        <f>AVERAGE(Fuels!AA9:AD9)</f>
        <v>859</v>
      </c>
      <c r="AB8" s="25">
        <f>AVERAGE(Fuels!AB9:AE9)</f>
        <v>1070.5</v>
      </c>
      <c r="AC8" s="25">
        <f>AVERAGE(Fuels!AC9:AF9)</f>
        <v>1281.5</v>
      </c>
      <c r="AD8" t="s">
        <v>1</v>
      </c>
    </row>
    <row r="9" spans="1:30" x14ac:dyDescent="0.25">
      <c r="A9" s="7" t="s">
        <v>14</v>
      </c>
      <c r="B9" t="s">
        <v>9</v>
      </c>
      <c r="C9" s="25">
        <f>AVERAGE(Fuels!C10:F10)</f>
        <v>1935.75</v>
      </c>
      <c r="D9" s="25">
        <f>AVERAGE(Fuels!D10:G10)</f>
        <v>2950.75</v>
      </c>
      <c r="E9" s="25">
        <f>AVERAGE(Fuels!E10:H10)</f>
        <v>4017.5</v>
      </c>
      <c r="F9" s="25">
        <f>AVERAGE(Fuels!F10:I10)</f>
        <v>5227.25</v>
      </c>
      <c r="G9" s="25">
        <f>AVERAGE(Fuels!G10:J10)</f>
        <v>6746</v>
      </c>
      <c r="H9" s="25">
        <f>AVERAGE(Fuels!H10:K10)</f>
        <v>9379</v>
      </c>
      <c r="I9" s="25">
        <f>AVERAGE(Fuels!I10:L10)</f>
        <v>12868</v>
      </c>
      <c r="J9" s="25">
        <f>AVERAGE(Fuels!J10:M10)</f>
        <v>17304.25</v>
      </c>
      <c r="K9" s="25">
        <f>AVERAGE(Fuels!K10:N10)</f>
        <v>23488.25</v>
      </c>
      <c r="L9" s="25">
        <f>AVERAGE(Fuels!L10:O10)</f>
        <v>30163.75</v>
      </c>
      <c r="M9" s="25">
        <f>AVERAGE(Fuels!M10:P10)</f>
        <v>38057.75</v>
      </c>
      <c r="N9" s="25">
        <f>AVERAGE(Fuels!N10:Q10)</f>
        <v>46639.5</v>
      </c>
      <c r="O9" s="25">
        <f>AVERAGE(Fuels!O10:R10)</f>
        <v>55332.5</v>
      </c>
      <c r="P9" s="25">
        <f>AVERAGE(Fuels!P10:S10)</f>
        <v>63321.25</v>
      </c>
      <c r="Q9" s="25">
        <f>AVERAGE(Fuels!Q10:T10)</f>
        <v>70066.25</v>
      </c>
      <c r="R9" s="25">
        <f>AVERAGE(Fuels!R10:U10)</f>
        <v>77983.75</v>
      </c>
      <c r="S9" s="25">
        <f>AVERAGE(Fuels!S10:V10)</f>
        <v>84435</v>
      </c>
      <c r="T9" s="25">
        <f>AVERAGE(Fuels!T10:W10)</f>
        <v>97307</v>
      </c>
      <c r="U9" s="25">
        <f>AVERAGE(Fuels!U10:X10)</f>
        <v>110974</v>
      </c>
      <c r="V9" s="25">
        <f>AVERAGE(Fuels!V10:Y10)</f>
        <v>123780.5</v>
      </c>
      <c r="W9" s="25">
        <f>AVERAGE(Fuels!W10:Z10)</f>
        <v>141539.75</v>
      </c>
      <c r="X9" s="25">
        <f>AVERAGE(Fuels!X10:AA10)</f>
        <v>157691.75</v>
      </c>
      <c r="Y9" s="25">
        <f>AVERAGE(Fuels!Y10:AB10)</f>
        <v>172478.25</v>
      </c>
      <c r="Z9" s="25">
        <f>AVERAGE(Fuels!Z10:AC10)</f>
        <v>187741.75</v>
      </c>
      <c r="AA9" s="25">
        <f>AVERAGE(Fuels!AA10:AD10)</f>
        <v>200914.75</v>
      </c>
      <c r="AB9" s="25">
        <f>AVERAGE(Fuels!AB10:AE10)</f>
        <v>217140.5</v>
      </c>
      <c r="AC9" s="25">
        <f>AVERAGE(Fuels!AC10:AF10)</f>
        <v>237548.25</v>
      </c>
      <c r="AD9" t="s">
        <v>1</v>
      </c>
    </row>
    <row r="10" spans="1:30" x14ac:dyDescent="0.25">
      <c r="A10" s="7" t="s">
        <v>15</v>
      </c>
      <c r="B10" t="s">
        <v>9</v>
      </c>
      <c r="C10" s="25">
        <f>AVERAGE(Fuels!C11:F11)</f>
        <v>0</v>
      </c>
      <c r="D10" s="25">
        <f>AVERAGE(Fuels!D11:G11)</f>
        <v>0</v>
      </c>
      <c r="E10" s="25">
        <f>AVERAGE(Fuels!E11:H11)</f>
        <v>0</v>
      </c>
      <c r="F10" s="25">
        <f>AVERAGE(Fuels!F11:I11)</f>
        <v>0</v>
      </c>
      <c r="G10" s="25">
        <f>AVERAGE(Fuels!G11:J11)</f>
        <v>0</v>
      </c>
      <c r="H10" s="25">
        <f>AVERAGE(Fuels!H11:K11)</f>
        <v>0</v>
      </c>
      <c r="I10" s="25">
        <f>AVERAGE(Fuels!I11:L11)</f>
        <v>0</v>
      </c>
      <c r="J10" s="25">
        <f>AVERAGE(Fuels!J11:M11)</f>
        <v>0</v>
      </c>
      <c r="K10" s="25">
        <f>AVERAGE(Fuels!K11:N11)</f>
        <v>0</v>
      </c>
      <c r="L10" s="25">
        <f>AVERAGE(Fuels!L11:O11)</f>
        <v>0</v>
      </c>
      <c r="M10" s="25">
        <f>AVERAGE(Fuels!M11:P11)</f>
        <v>0</v>
      </c>
      <c r="N10" s="25">
        <f>AVERAGE(Fuels!N11:Q11)</f>
        <v>0</v>
      </c>
      <c r="O10" s="25">
        <f>AVERAGE(Fuels!O11:R11)</f>
        <v>0</v>
      </c>
      <c r="P10" s="25">
        <f>AVERAGE(Fuels!P11:S11)</f>
        <v>0</v>
      </c>
      <c r="Q10" s="25">
        <f>AVERAGE(Fuels!Q11:T11)</f>
        <v>0</v>
      </c>
      <c r="R10" s="25">
        <f>AVERAGE(Fuels!R11:U11)</f>
        <v>0</v>
      </c>
      <c r="S10" s="25">
        <f>AVERAGE(Fuels!S11:V11)</f>
        <v>0</v>
      </c>
      <c r="T10" s="25">
        <f>AVERAGE(Fuels!T11:W11)</f>
        <v>20317</v>
      </c>
      <c r="U10" s="25">
        <f>AVERAGE(Fuels!U11:X11)</f>
        <v>41169.25</v>
      </c>
      <c r="V10" s="25">
        <f>AVERAGE(Fuels!V11:Y11)</f>
        <v>62013.75</v>
      </c>
      <c r="W10" s="25">
        <f>AVERAGE(Fuels!W11:Z11)</f>
        <v>84853.75</v>
      </c>
      <c r="X10" s="25">
        <f>AVERAGE(Fuels!X11:AA11)</f>
        <v>89997</v>
      </c>
      <c r="Y10" s="25">
        <f>AVERAGE(Fuels!Y11:AB11)</f>
        <v>94925.75</v>
      </c>
      <c r="Z10" s="25">
        <f>AVERAGE(Fuels!Z11:AC11)</f>
        <v>99098.5</v>
      </c>
      <c r="AA10" s="25">
        <f>AVERAGE(Fuels!AA11:AD11)</f>
        <v>102610.25</v>
      </c>
      <c r="AB10" s="25">
        <f>AVERAGE(Fuels!AB11:AE11)</f>
        <v>102205.75</v>
      </c>
      <c r="AC10" s="25">
        <f>AVERAGE(Fuels!AC11:AF11)</f>
        <v>101712.25</v>
      </c>
      <c r="AD10" t="s">
        <v>1</v>
      </c>
    </row>
    <row r="11" spans="1:30" x14ac:dyDescent="0.25">
      <c r="A11" s="7" t="s">
        <v>16</v>
      </c>
      <c r="B11" t="s">
        <v>9</v>
      </c>
      <c r="C11" s="25">
        <f>AVERAGE(Fuels!C12:F12)</f>
        <v>9966.5</v>
      </c>
      <c r="D11" s="25">
        <f>AVERAGE(Fuels!D12:G12)</f>
        <v>13456.5</v>
      </c>
      <c r="E11" s="25">
        <f>AVERAGE(Fuels!E12:H12)</f>
        <v>18096.75</v>
      </c>
      <c r="F11" s="25">
        <f>AVERAGE(Fuels!F12:I12)</f>
        <v>33917.25</v>
      </c>
      <c r="G11" s="25">
        <f>AVERAGE(Fuels!G12:J12)</f>
        <v>37302.5</v>
      </c>
      <c r="H11" s="25">
        <f>AVERAGE(Fuels!H12:K12)</f>
        <v>40785.5</v>
      </c>
      <c r="I11" s="25">
        <f>AVERAGE(Fuels!I12:L12)</f>
        <v>41395</v>
      </c>
      <c r="J11" s="25">
        <f>AVERAGE(Fuels!J12:M12)</f>
        <v>44587.5</v>
      </c>
      <c r="K11" s="25">
        <f>AVERAGE(Fuels!K12:N12)</f>
        <v>55115.5</v>
      </c>
      <c r="L11" s="25">
        <f>AVERAGE(Fuels!L12:O12)</f>
        <v>60852</v>
      </c>
      <c r="M11" s="25">
        <f>AVERAGE(Fuels!M12:P12)</f>
        <v>87790</v>
      </c>
      <c r="N11" s="25">
        <f>AVERAGE(Fuels!N12:Q12)</f>
        <v>92365.75</v>
      </c>
      <c r="O11" s="25">
        <f>AVERAGE(Fuels!O12:R12)</f>
        <v>100677.5</v>
      </c>
      <c r="P11" s="25">
        <f>AVERAGE(Fuels!P12:S12)</f>
        <v>106101.75</v>
      </c>
      <c r="Q11" s="25">
        <f>AVERAGE(Fuels!Q12:T12)</f>
        <v>94881</v>
      </c>
      <c r="R11" s="25">
        <f>AVERAGE(Fuels!R12:U12)</f>
        <v>98143</v>
      </c>
      <c r="S11" s="25">
        <f>AVERAGE(Fuels!S12:V12)</f>
        <v>115164</v>
      </c>
      <c r="T11" s="25">
        <f>AVERAGE(Fuels!T12:W12)</f>
        <v>129647.5</v>
      </c>
      <c r="U11" s="25">
        <f>AVERAGE(Fuels!U12:X12)</f>
        <v>152935.25</v>
      </c>
      <c r="V11" s="25">
        <f>AVERAGE(Fuels!V12:Y12)</f>
        <v>175556.5</v>
      </c>
      <c r="W11" s="25">
        <f>AVERAGE(Fuels!W12:Z12)</f>
        <v>169135.25</v>
      </c>
      <c r="X11" s="25">
        <f>AVERAGE(Fuels!X12:AA12)</f>
        <v>142969.25</v>
      </c>
      <c r="Y11" s="25">
        <f>AVERAGE(Fuels!Y12:AB12)</f>
        <v>123025.25</v>
      </c>
      <c r="Z11" s="25">
        <f>AVERAGE(Fuels!Z12:AC12)</f>
        <v>109428.5</v>
      </c>
      <c r="AA11" s="25">
        <f>AVERAGE(Fuels!AA12:AD12)</f>
        <v>106299.75</v>
      </c>
      <c r="AB11" s="25">
        <f>AVERAGE(Fuels!AB12:AE12)</f>
        <v>111691.25</v>
      </c>
      <c r="AC11" s="25">
        <f>AVERAGE(Fuels!AC12:AF12)</f>
        <v>100671.5</v>
      </c>
      <c r="AD11" t="s">
        <v>1</v>
      </c>
    </row>
    <row r="12" spans="1:30" x14ac:dyDescent="0.25">
      <c r="A12" s="7" t="s">
        <v>17</v>
      </c>
      <c r="B12" t="s">
        <v>9</v>
      </c>
      <c r="C12" s="25">
        <f>AVERAGE(Fuels!C13:F13)</f>
        <v>23061.25</v>
      </c>
      <c r="D12" s="25">
        <f>AVERAGE(Fuels!D13:G13)</f>
        <v>22204.5</v>
      </c>
      <c r="E12" s="25">
        <f>AVERAGE(Fuels!E13:H13)</f>
        <v>22159</v>
      </c>
      <c r="F12" s="25">
        <f>AVERAGE(Fuels!F13:I13)</f>
        <v>32343.75</v>
      </c>
      <c r="G12" s="25">
        <f>AVERAGE(Fuels!G13:J13)</f>
        <v>42215.5</v>
      </c>
      <c r="H12" s="25">
        <f>AVERAGE(Fuels!H13:K13)</f>
        <v>61251</v>
      </c>
      <c r="I12" s="25">
        <f>AVERAGE(Fuels!I13:L13)</f>
        <v>69933</v>
      </c>
      <c r="J12" s="25">
        <f>AVERAGE(Fuels!J13:M13)</f>
        <v>84877.75</v>
      </c>
      <c r="K12" s="25">
        <f>AVERAGE(Fuels!K13:N13)</f>
        <v>73403</v>
      </c>
      <c r="L12" s="25">
        <f>AVERAGE(Fuels!L13:O13)</f>
        <v>57281.75</v>
      </c>
      <c r="M12" s="25">
        <f>AVERAGE(Fuels!M13:P13)</f>
        <v>50190.75</v>
      </c>
      <c r="N12" s="25">
        <f>AVERAGE(Fuels!N13:Q13)</f>
        <v>22263.5</v>
      </c>
      <c r="O12" s="25">
        <f>AVERAGE(Fuels!O13:R13)</f>
        <v>20583.75</v>
      </c>
      <c r="P12" s="25">
        <f>AVERAGE(Fuels!P13:S13)</f>
        <v>16154.25</v>
      </c>
      <c r="Q12" s="25">
        <f>AVERAGE(Fuels!Q13:T13)</f>
        <v>11631.25</v>
      </c>
      <c r="R12" s="25">
        <f>AVERAGE(Fuels!R13:U13)</f>
        <v>7336.5</v>
      </c>
      <c r="S12" s="25">
        <f>AVERAGE(Fuels!S13:V13)</f>
        <v>10049.5</v>
      </c>
      <c r="T12" s="25">
        <f>AVERAGE(Fuels!T13:W13)</f>
        <v>134953</v>
      </c>
      <c r="U12" s="25">
        <f>AVERAGE(Fuels!U13:X13)</f>
        <v>268968.75</v>
      </c>
      <c r="V12" s="25">
        <f>AVERAGE(Fuels!V13:Y13)</f>
        <v>411433.25</v>
      </c>
      <c r="W12" s="25">
        <f>AVERAGE(Fuels!W13:Z13)</f>
        <v>558590.75</v>
      </c>
      <c r="X12" s="25">
        <f>AVERAGE(Fuels!X13:AA13)</f>
        <v>591431.5</v>
      </c>
      <c r="Y12" s="25">
        <f>AVERAGE(Fuels!Y13:AB13)</f>
        <v>621052.75</v>
      </c>
      <c r="Z12" s="25">
        <f>AVERAGE(Fuels!Z13:AC13)</f>
        <v>651089.25</v>
      </c>
      <c r="AA12" s="25">
        <f>AVERAGE(Fuels!AA13:AD13)</f>
        <v>655931.5</v>
      </c>
      <c r="AB12" s="25">
        <f>AVERAGE(Fuels!AB13:AE13)</f>
        <v>658138.25</v>
      </c>
      <c r="AC12" s="25">
        <f>AVERAGE(Fuels!AC13:AF13)</f>
        <v>661623.75</v>
      </c>
      <c r="AD12" t="s">
        <v>1</v>
      </c>
    </row>
    <row r="13" spans="1:30" x14ac:dyDescent="0.25">
      <c r="A13" s="7" t="s">
        <v>18</v>
      </c>
      <c r="B13" t="s">
        <v>9</v>
      </c>
      <c r="C13" s="25">
        <f>AVERAGE(Fuels!C14:F14)</f>
        <v>214361.5</v>
      </c>
      <c r="D13" s="25">
        <f>AVERAGE(Fuels!D14:G14)</f>
        <v>224615</v>
      </c>
      <c r="E13" s="25">
        <f>AVERAGE(Fuels!E14:H14)</f>
        <v>223927</v>
      </c>
      <c r="F13" s="25">
        <f>AVERAGE(Fuels!F14:I14)</f>
        <v>218357.5</v>
      </c>
      <c r="G13" s="25">
        <f>AVERAGE(Fuels!G14:J14)</f>
        <v>221589.5</v>
      </c>
      <c r="H13" s="25">
        <f>AVERAGE(Fuels!H14:K14)</f>
        <v>242345</v>
      </c>
      <c r="I13" s="25">
        <f>AVERAGE(Fuels!I14:L14)</f>
        <v>270631.75</v>
      </c>
      <c r="J13" s="25">
        <f>AVERAGE(Fuels!J14:M14)</f>
        <v>304590.5</v>
      </c>
      <c r="K13" s="25">
        <f>AVERAGE(Fuels!K14:N14)</f>
        <v>342397.5</v>
      </c>
      <c r="L13" s="25">
        <f>AVERAGE(Fuels!L14:O14)</f>
        <v>353018.25</v>
      </c>
      <c r="M13" s="25">
        <f>AVERAGE(Fuels!M14:P14)</f>
        <v>360488.75</v>
      </c>
      <c r="N13" s="25">
        <f>AVERAGE(Fuels!N14:Q14)</f>
        <v>370468.75</v>
      </c>
      <c r="O13" s="25">
        <f>AVERAGE(Fuels!O14:R14)</f>
        <v>364463</v>
      </c>
      <c r="P13" s="25">
        <f>AVERAGE(Fuels!P14:S14)</f>
        <v>369909</v>
      </c>
      <c r="Q13" s="25">
        <f>AVERAGE(Fuels!Q14:T14)</f>
        <v>376120.5</v>
      </c>
      <c r="R13" s="25">
        <f>AVERAGE(Fuels!R14:U14)</f>
        <v>376166.75</v>
      </c>
      <c r="S13" s="25">
        <f>AVERAGE(Fuels!S14:V14)</f>
        <v>373881.25</v>
      </c>
      <c r="T13" s="25">
        <f>AVERAGE(Fuels!T14:W14)</f>
        <v>319424.75</v>
      </c>
      <c r="U13" s="25">
        <f>AVERAGE(Fuels!U14:X14)</f>
        <v>248873.5</v>
      </c>
      <c r="V13" s="25">
        <f>AVERAGE(Fuels!V14:Y14)</f>
        <v>175757.25</v>
      </c>
      <c r="W13" s="25">
        <f>AVERAGE(Fuels!W14:Z14)</f>
        <v>101473.75</v>
      </c>
      <c r="X13" s="25">
        <f>AVERAGE(Fuels!X14:AA14)</f>
        <v>75991</v>
      </c>
      <c r="Y13" s="25">
        <f>AVERAGE(Fuels!Y14:AB14)</f>
        <v>61026.25</v>
      </c>
      <c r="Z13" s="25">
        <f>AVERAGE(Fuels!Z14:AC14)</f>
        <v>43726</v>
      </c>
      <c r="AA13" s="25">
        <f>AVERAGE(Fuels!AA14:AD14)</f>
        <v>38985.25</v>
      </c>
      <c r="AB13" s="25">
        <f>AVERAGE(Fuels!AB14:AE14)</f>
        <v>28508.75</v>
      </c>
      <c r="AC13" s="25">
        <f>AVERAGE(Fuels!AC14:AF14)</f>
        <v>18809</v>
      </c>
      <c r="AD13" t="s">
        <v>1</v>
      </c>
    </row>
    <row r="14" spans="1:30" x14ac:dyDescent="0.25">
      <c r="A14" s="7" t="s">
        <v>19</v>
      </c>
      <c r="B14" t="s">
        <v>9</v>
      </c>
      <c r="C14" s="25">
        <f>AVERAGE(Fuels!C15:F15)</f>
        <v>20840.25</v>
      </c>
      <c r="D14" s="25">
        <f>AVERAGE(Fuels!D15:G15)</f>
        <v>26379.75</v>
      </c>
      <c r="E14" s="25">
        <f>AVERAGE(Fuels!E15:H15)</f>
        <v>31532.5</v>
      </c>
      <c r="F14" s="25">
        <f>AVERAGE(Fuels!F15:I15)</f>
        <v>34529</v>
      </c>
      <c r="G14" s="25">
        <f>AVERAGE(Fuels!G15:J15)</f>
        <v>37075.5</v>
      </c>
      <c r="H14" s="25">
        <f>AVERAGE(Fuels!H15:K15)</f>
        <v>40197.75</v>
      </c>
      <c r="I14" s="25">
        <f>AVERAGE(Fuels!I15:L15)</f>
        <v>60249.5</v>
      </c>
      <c r="J14" s="25">
        <f>AVERAGE(Fuels!J15:M15)</f>
        <v>82533.25</v>
      </c>
      <c r="K14" s="25">
        <f>AVERAGE(Fuels!K15:N15)</f>
        <v>136136.75</v>
      </c>
      <c r="L14" s="25">
        <f>AVERAGE(Fuels!L15:O15)</f>
        <v>164111.25</v>
      </c>
      <c r="M14" s="25">
        <f>AVERAGE(Fuels!M15:P15)</f>
        <v>172804.25</v>
      </c>
      <c r="N14" s="25">
        <f>AVERAGE(Fuels!N15:Q15)</f>
        <v>177851.75</v>
      </c>
      <c r="O14" s="25">
        <f>AVERAGE(Fuels!O15:R15)</f>
        <v>165836.75</v>
      </c>
      <c r="P14" s="25">
        <f>AVERAGE(Fuels!P15:S15)</f>
        <v>170801</v>
      </c>
      <c r="Q14" s="25">
        <f>AVERAGE(Fuels!Q15:T15)</f>
        <v>199124.25</v>
      </c>
      <c r="R14" s="25">
        <f>AVERAGE(Fuels!R15:U15)</f>
        <v>249213.5</v>
      </c>
      <c r="S14" s="25">
        <f>AVERAGE(Fuels!S15:V15)</f>
        <v>283439.5</v>
      </c>
      <c r="T14" s="25">
        <f>AVERAGE(Fuels!T15:W15)</f>
        <v>314102</v>
      </c>
      <c r="U14" s="25">
        <f>AVERAGE(Fuels!U15:X15)</f>
        <v>343775.25</v>
      </c>
      <c r="V14" s="25">
        <f>AVERAGE(Fuels!V15:Y15)</f>
        <v>375404</v>
      </c>
      <c r="W14" s="25">
        <f>AVERAGE(Fuels!W15:Z15)</f>
        <v>427747.25</v>
      </c>
      <c r="X14" s="25">
        <f>AVERAGE(Fuels!X15:AA15)</f>
        <v>429067.25</v>
      </c>
      <c r="Y14" s="25">
        <f>AVERAGE(Fuels!Y15:AB15)</f>
        <v>411953</v>
      </c>
      <c r="Z14" s="25">
        <f>AVERAGE(Fuels!Z15:AC15)</f>
        <v>392049.25</v>
      </c>
      <c r="AA14" s="25">
        <f>AVERAGE(Fuels!AA15:AD15)</f>
        <v>343609.25</v>
      </c>
      <c r="AB14" s="25">
        <f>AVERAGE(Fuels!AB15:AE15)</f>
        <v>341363</v>
      </c>
      <c r="AC14" s="25">
        <f>AVERAGE(Fuels!AC15:AF15)</f>
        <v>349032.75</v>
      </c>
      <c r="AD14" t="s">
        <v>1</v>
      </c>
    </row>
    <row r="15" spans="1:30" x14ac:dyDescent="0.25">
      <c r="A15" s="7" t="s">
        <v>20</v>
      </c>
      <c r="B15" t="s">
        <v>9</v>
      </c>
      <c r="C15" s="25">
        <f>AVERAGE(Fuels!C16:F16)</f>
        <v>4255</v>
      </c>
      <c r="D15" s="25">
        <f>AVERAGE(Fuels!D16:G16)</f>
        <v>5162.75</v>
      </c>
      <c r="E15" s="25">
        <f>AVERAGE(Fuels!E16:H16)</f>
        <v>6021.75</v>
      </c>
      <c r="F15" s="25">
        <f>AVERAGE(Fuels!F16:I16)</f>
        <v>6915.75</v>
      </c>
      <c r="G15" s="25">
        <f>AVERAGE(Fuels!G16:J16)</f>
        <v>18164.75</v>
      </c>
      <c r="H15" s="25">
        <f>AVERAGE(Fuels!H16:K16)</f>
        <v>32588.75</v>
      </c>
      <c r="I15" s="25">
        <f>AVERAGE(Fuels!I16:L16)</f>
        <v>75429</v>
      </c>
      <c r="J15" s="25">
        <f>AVERAGE(Fuels!J16:M16)</f>
        <v>143769</v>
      </c>
      <c r="K15" s="25">
        <f>AVERAGE(Fuels!K16:N16)</f>
        <v>194327.5</v>
      </c>
      <c r="L15" s="25">
        <f>AVERAGE(Fuels!L16:O16)</f>
        <v>226272</v>
      </c>
      <c r="M15" s="25">
        <f>AVERAGE(Fuels!M16:P16)</f>
        <v>234481.75</v>
      </c>
      <c r="N15" s="25">
        <f>AVERAGE(Fuels!N16:Q16)</f>
        <v>229188</v>
      </c>
      <c r="O15" s="25">
        <f>AVERAGE(Fuels!O16:R16)</f>
        <v>211046.5</v>
      </c>
      <c r="P15" s="25">
        <f>AVERAGE(Fuels!P16:S16)</f>
        <v>214016.25</v>
      </c>
      <c r="Q15" s="25">
        <f>AVERAGE(Fuels!Q16:T16)</f>
        <v>220953</v>
      </c>
      <c r="R15" s="25">
        <f>AVERAGE(Fuels!R16:U16)</f>
        <v>230114.25</v>
      </c>
      <c r="S15" s="25">
        <f>AVERAGE(Fuels!S16:V16)</f>
        <v>258369.75</v>
      </c>
      <c r="T15" s="25">
        <f>AVERAGE(Fuels!T16:W16)</f>
        <v>273983.25</v>
      </c>
      <c r="U15" s="25">
        <f>AVERAGE(Fuels!U16:X16)</f>
        <v>381638</v>
      </c>
      <c r="V15" s="25">
        <f>AVERAGE(Fuels!V16:Y16)</f>
        <v>451819.25</v>
      </c>
      <c r="W15" s="25">
        <f>AVERAGE(Fuels!W16:Z16)</f>
        <v>540987.5</v>
      </c>
      <c r="X15" s="25">
        <f>AVERAGE(Fuels!X16:AA16)</f>
        <v>626512.75</v>
      </c>
      <c r="Y15" s="25">
        <f>AVERAGE(Fuels!Y16:AB16)</f>
        <v>667435.25</v>
      </c>
      <c r="Z15" s="25">
        <f>AVERAGE(Fuels!Z16:AC16)</f>
        <v>733547.25</v>
      </c>
      <c r="AA15" s="25">
        <f>AVERAGE(Fuels!AA16:AD16)</f>
        <v>739760.75</v>
      </c>
      <c r="AB15" s="25">
        <f>AVERAGE(Fuels!AB16:AE16)</f>
        <v>793286.25</v>
      </c>
      <c r="AC15" s="25">
        <f>AVERAGE(Fuels!AC16:AF16)</f>
        <v>802783.5</v>
      </c>
      <c r="AD15" t="s">
        <v>1</v>
      </c>
    </row>
    <row r="16" spans="1:30" x14ac:dyDescent="0.25">
      <c r="A16" s="7" t="s">
        <v>1</v>
      </c>
      <c r="B16" t="s">
        <v>1</v>
      </c>
      <c r="C16" s="25" t="s">
        <v>1</v>
      </c>
      <c r="D16" s="25" t="s">
        <v>1</v>
      </c>
      <c r="E16" s="25" t="s">
        <v>1</v>
      </c>
      <c r="F16" s="25" t="s">
        <v>1</v>
      </c>
      <c r="G16" s="25" t="s">
        <v>1</v>
      </c>
      <c r="H16" s="25" t="s">
        <v>1</v>
      </c>
      <c r="I16" s="25" t="s">
        <v>1</v>
      </c>
      <c r="J16" s="25" t="s">
        <v>1</v>
      </c>
      <c r="K16" s="25" t="s">
        <v>1</v>
      </c>
      <c r="L16" s="25" t="s">
        <v>1</v>
      </c>
      <c r="M16" s="25" t="s">
        <v>1</v>
      </c>
      <c r="N16" s="25" t="s">
        <v>1</v>
      </c>
      <c r="O16" s="25" t="s">
        <v>1</v>
      </c>
      <c r="P16" s="25" t="s">
        <v>1</v>
      </c>
      <c r="Q16" s="25" t="s">
        <v>1</v>
      </c>
      <c r="R16" s="25" t="s">
        <v>1</v>
      </c>
      <c r="S16" s="25" t="s">
        <v>1</v>
      </c>
      <c r="T16" s="25" t="s">
        <v>1</v>
      </c>
      <c r="U16" s="25" t="s">
        <v>1</v>
      </c>
      <c r="V16" s="25" t="s">
        <v>1</v>
      </c>
      <c r="W16" s="25" t="s">
        <v>1</v>
      </c>
      <c r="X16" s="25" t="s">
        <v>1</v>
      </c>
      <c r="Y16" s="25" t="s">
        <v>1</v>
      </c>
      <c r="Z16" s="25" t="s">
        <v>1</v>
      </c>
      <c r="AA16" s="25" t="s">
        <v>1</v>
      </c>
      <c r="AB16" s="25" t="s">
        <v>1</v>
      </c>
      <c r="AC16" t="s">
        <v>1</v>
      </c>
      <c r="AD16" t="s">
        <v>1</v>
      </c>
    </row>
    <row r="17" spans="1:32" x14ac:dyDescent="0.25">
      <c r="A17" s="8" t="s">
        <v>157</v>
      </c>
      <c r="B17" t="s">
        <v>1</v>
      </c>
      <c r="C17" s="25" t="s">
        <v>1</v>
      </c>
      <c r="D17" s="25" t="s">
        <v>1</v>
      </c>
      <c r="E17" s="25" t="s">
        <v>1</v>
      </c>
      <c r="F17" s="25" t="s">
        <v>1</v>
      </c>
      <c r="G17" s="25" t="s">
        <v>1</v>
      </c>
      <c r="H17" s="25" t="s">
        <v>1</v>
      </c>
      <c r="I17" s="25" t="s">
        <v>1</v>
      </c>
      <c r="J17" s="25" t="s">
        <v>1</v>
      </c>
      <c r="K17" s="25" t="s">
        <v>1</v>
      </c>
      <c r="L17" s="25" t="s">
        <v>1</v>
      </c>
      <c r="M17" s="25" t="s">
        <v>1</v>
      </c>
      <c r="N17" s="25" t="s">
        <v>1</v>
      </c>
      <c r="O17" s="25" t="s">
        <v>1</v>
      </c>
      <c r="P17" s="25" t="s">
        <v>1</v>
      </c>
      <c r="Q17" s="25" t="s">
        <v>1</v>
      </c>
      <c r="R17" s="25" t="s">
        <v>1</v>
      </c>
      <c r="S17" s="25" t="s">
        <v>1</v>
      </c>
      <c r="T17" s="25" t="s">
        <v>1</v>
      </c>
      <c r="U17" s="25" t="s">
        <v>1</v>
      </c>
      <c r="V17" s="25" t="s">
        <v>1</v>
      </c>
      <c r="W17" s="25" t="s">
        <v>1</v>
      </c>
      <c r="X17" s="25" t="s">
        <v>1</v>
      </c>
      <c r="Y17" s="25" t="s">
        <v>1</v>
      </c>
      <c r="Z17" s="25" t="s">
        <v>1</v>
      </c>
      <c r="AA17" s="25" t="s">
        <v>1</v>
      </c>
      <c r="AB17" s="25" t="s">
        <v>1</v>
      </c>
      <c r="AC17" t="s">
        <v>1</v>
      </c>
      <c r="AD17" t="s">
        <v>1</v>
      </c>
    </row>
    <row r="18" spans="1:32" x14ac:dyDescent="0.25">
      <c r="A18" s="19" t="s">
        <v>18</v>
      </c>
      <c r="B18" t="s">
        <v>9</v>
      </c>
      <c r="C18" s="25">
        <f>C13</f>
        <v>214361.5</v>
      </c>
      <c r="D18" s="25">
        <f t="shared" ref="D18:AC18" si="0">D13</f>
        <v>224615</v>
      </c>
      <c r="E18" s="25">
        <f t="shared" si="0"/>
        <v>223927</v>
      </c>
      <c r="F18" s="25">
        <f t="shared" si="0"/>
        <v>218357.5</v>
      </c>
      <c r="G18" s="25">
        <f t="shared" si="0"/>
        <v>221589.5</v>
      </c>
      <c r="H18" s="25">
        <f t="shared" si="0"/>
        <v>242345</v>
      </c>
      <c r="I18" s="25">
        <f t="shared" si="0"/>
        <v>270631.75</v>
      </c>
      <c r="J18" s="25">
        <f t="shared" si="0"/>
        <v>304590.5</v>
      </c>
      <c r="K18" s="25">
        <f t="shared" si="0"/>
        <v>342397.5</v>
      </c>
      <c r="L18" s="25">
        <f t="shared" si="0"/>
        <v>353018.25</v>
      </c>
      <c r="M18" s="25">
        <f t="shared" si="0"/>
        <v>360488.75</v>
      </c>
      <c r="N18" s="25">
        <f t="shared" si="0"/>
        <v>370468.75</v>
      </c>
      <c r="O18" s="25">
        <f t="shared" si="0"/>
        <v>364463</v>
      </c>
      <c r="P18" s="25">
        <f t="shared" si="0"/>
        <v>369909</v>
      </c>
      <c r="Q18" s="25">
        <f t="shared" si="0"/>
        <v>376120.5</v>
      </c>
      <c r="R18" s="25">
        <f t="shared" si="0"/>
        <v>376166.75</v>
      </c>
      <c r="S18" s="25">
        <f t="shared" si="0"/>
        <v>373881.25</v>
      </c>
      <c r="T18" s="25">
        <f t="shared" si="0"/>
        <v>319424.75</v>
      </c>
      <c r="U18" s="25">
        <f t="shared" si="0"/>
        <v>248873.5</v>
      </c>
      <c r="V18" s="25">
        <f t="shared" si="0"/>
        <v>175757.25</v>
      </c>
      <c r="W18" s="25">
        <f t="shared" si="0"/>
        <v>101473.75</v>
      </c>
      <c r="X18" s="25">
        <f t="shared" si="0"/>
        <v>75991</v>
      </c>
      <c r="Y18" s="25">
        <f t="shared" si="0"/>
        <v>61026.25</v>
      </c>
      <c r="Z18" s="25">
        <f t="shared" si="0"/>
        <v>43726</v>
      </c>
      <c r="AA18" s="25">
        <f t="shared" si="0"/>
        <v>38985.25</v>
      </c>
      <c r="AB18" s="25">
        <f t="shared" si="0"/>
        <v>28508.75</v>
      </c>
      <c r="AC18" s="25">
        <f t="shared" si="0"/>
        <v>18809</v>
      </c>
      <c r="AD18" t="s">
        <v>1</v>
      </c>
    </row>
    <row r="19" spans="1:32" x14ac:dyDescent="0.25">
      <c r="A19" s="19" t="s">
        <v>17</v>
      </c>
      <c r="B19" t="s">
        <v>9</v>
      </c>
      <c r="C19" s="25">
        <f>C12</f>
        <v>23061.25</v>
      </c>
      <c r="D19" s="25">
        <f t="shared" ref="D19:AC19" si="1">D12</f>
        <v>22204.5</v>
      </c>
      <c r="E19" s="25">
        <f t="shared" si="1"/>
        <v>22159</v>
      </c>
      <c r="F19" s="25">
        <f t="shared" si="1"/>
        <v>32343.75</v>
      </c>
      <c r="G19" s="25">
        <f t="shared" si="1"/>
        <v>42215.5</v>
      </c>
      <c r="H19" s="25">
        <f t="shared" si="1"/>
        <v>61251</v>
      </c>
      <c r="I19" s="25">
        <f t="shared" si="1"/>
        <v>69933</v>
      </c>
      <c r="J19" s="25">
        <f t="shared" si="1"/>
        <v>84877.75</v>
      </c>
      <c r="K19" s="25">
        <f t="shared" si="1"/>
        <v>73403</v>
      </c>
      <c r="L19" s="25">
        <f t="shared" si="1"/>
        <v>57281.75</v>
      </c>
      <c r="M19" s="25">
        <f t="shared" si="1"/>
        <v>50190.75</v>
      </c>
      <c r="N19" s="25">
        <f t="shared" si="1"/>
        <v>22263.5</v>
      </c>
      <c r="O19" s="25">
        <f t="shared" si="1"/>
        <v>20583.75</v>
      </c>
      <c r="P19" s="25">
        <f t="shared" si="1"/>
        <v>16154.25</v>
      </c>
      <c r="Q19" s="25">
        <f t="shared" si="1"/>
        <v>11631.25</v>
      </c>
      <c r="R19" s="25">
        <f t="shared" si="1"/>
        <v>7336.5</v>
      </c>
      <c r="S19" s="25">
        <f t="shared" si="1"/>
        <v>10049.5</v>
      </c>
      <c r="T19" s="25">
        <f t="shared" si="1"/>
        <v>134953</v>
      </c>
      <c r="U19" s="25">
        <f t="shared" si="1"/>
        <v>268968.75</v>
      </c>
      <c r="V19" s="25">
        <f t="shared" si="1"/>
        <v>411433.25</v>
      </c>
      <c r="W19" s="25">
        <f t="shared" si="1"/>
        <v>558590.75</v>
      </c>
      <c r="X19" s="25">
        <f t="shared" si="1"/>
        <v>591431.5</v>
      </c>
      <c r="Y19" s="25">
        <f t="shared" si="1"/>
        <v>621052.75</v>
      </c>
      <c r="Z19" s="25">
        <f t="shared" si="1"/>
        <v>651089.25</v>
      </c>
      <c r="AA19" s="25">
        <f t="shared" si="1"/>
        <v>655931.5</v>
      </c>
      <c r="AB19" s="25">
        <f t="shared" si="1"/>
        <v>658138.25</v>
      </c>
      <c r="AC19" s="25">
        <f t="shared" si="1"/>
        <v>661623.75</v>
      </c>
      <c r="AD19" t="s">
        <v>1</v>
      </c>
    </row>
    <row r="20" spans="1:32" x14ac:dyDescent="0.25">
      <c r="A20" s="19" t="s">
        <v>16</v>
      </c>
      <c r="B20" t="s">
        <v>9</v>
      </c>
      <c r="C20" s="25">
        <f>C11</f>
        <v>9966.5</v>
      </c>
      <c r="D20" s="25">
        <f t="shared" ref="D20:AC20" si="2">D11</f>
        <v>13456.5</v>
      </c>
      <c r="E20" s="25">
        <f t="shared" si="2"/>
        <v>18096.75</v>
      </c>
      <c r="F20" s="25">
        <f t="shared" si="2"/>
        <v>33917.25</v>
      </c>
      <c r="G20" s="25">
        <f t="shared" si="2"/>
        <v>37302.5</v>
      </c>
      <c r="H20" s="25">
        <f t="shared" si="2"/>
        <v>40785.5</v>
      </c>
      <c r="I20" s="25">
        <f t="shared" si="2"/>
        <v>41395</v>
      </c>
      <c r="J20" s="25">
        <f t="shared" si="2"/>
        <v>44587.5</v>
      </c>
      <c r="K20" s="25">
        <f t="shared" si="2"/>
        <v>55115.5</v>
      </c>
      <c r="L20" s="25">
        <f t="shared" si="2"/>
        <v>60852</v>
      </c>
      <c r="M20" s="25">
        <f t="shared" si="2"/>
        <v>87790</v>
      </c>
      <c r="N20" s="25">
        <f t="shared" si="2"/>
        <v>92365.75</v>
      </c>
      <c r="O20" s="25">
        <f t="shared" si="2"/>
        <v>100677.5</v>
      </c>
      <c r="P20" s="25">
        <f t="shared" si="2"/>
        <v>106101.75</v>
      </c>
      <c r="Q20" s="25">
        <f t="shared" si="2"/>
        <v>94881</v>
      </c>
      <c r="R20" s="25">
        <f t="shared" si="2"/>
        <v>98143</v>
      </c>
      <c r="S20" s="25">
        <f t="shared" si="2"/>
        <v>115164</v>
      </c>
      <c r="T20" s="25">
        <f t="shared" si="2"/>
        <v>129647.5</v>
      </c>
      <c r="U20" s="25">
        <f t="shared" si="2"/>
        <v>152935.25</v>
      </c>
      <c r="V20" s="25">
        <f t="shared" si="2"/>
        <v>175556.5</v>
      </c>
      <c r="W20" s="25">
        <f t="shared" si="2"/>
        <v>169135.25</v>
      </c>
      <c r="X20" s="25">
        <f t="shared" si="2"/>
        <v>142969.25</v>
      </c>
      <c r="Y20" s="25">
        <f t="shared" si="2"/>
        <v>123025.25</v>
      </c>
      <c r="Z20" s="25">
        <f t="shared" si="2"/>
        <v>109428.5</v>
      </c>
      <c r="AA20" s="25">
        <f t="shared" si="2"/>
        <v>106299.75</v>
      </c>
      <c r="AB20" s="25">
        <f t="shared" si="2"/>
        <v>111691.25</v>
      </c>
      <c r="AC20" s="25">
        <f t="shared" si="2"/>
        <v>100671.5</v>
      </c>
      <c r="AD20" t="s">
        <v>1</v>
      </c>
    </row>
    <row r="21" spans="1:32" x14ac:dyDescent="0.25">
      <c r="A21" s="19" t="s">
        <v>61</v>
      </c>
      <c r="B21" t="s">
        <v>9</v>
      </c>
      <c r="C21" s="25">
        <f>SUM(C18:C20)</f>
        <v>247389.25</v>
      </c>
      <c r="D21" s="25">
        <f t="shared" ref="D21:AC21" si="3">SUM(D18:D20)</f>
        <v>260276</v>
      </c>
      <c r="E21" s="25">
        <f t="shared" si="3"/>
        <v>264182.75</v>
      </c>
      <c r="F21" s="25">
        <f t="shared" si="3"/>
        <v>284618.5</v>
      </c>
      <c r="G21" s="25">
        <f t="shared" si="3"/>
        <v>301107.5</v>
      </c>
      <c r="H21" s="25">
        <f t="shared" si="3"/>
        <v>344381.5</v>
      </c>
      <c r="I21" s="25">
        <f t="shared" si="3"/>
        <v>381959.75</v>
      </c>
      <c r="J21" s="25">
        <f t="shared" si="3"/>
        <v>434055.75</v>
      </c>
      <c r="K21" s="25">
        <f t="shared" si="3"/>
        <v>470916</v>
      </c>
      <c r="L21" s="25">
        <f t="shared" si="3"/>
        <v>471152</v>
      </c>
      <c r="M21" s="25">
        <f t="shared" si="3"/>
        <v>498469.5</v>
      </c>
      <c r="N21" s="25">
        <f t="shared" si="3"/>
        <v>485098</v>
      </c>
      <c r="O21" s="25">
        <f t="shared" si="3"/>
        <v>485724.25</v>
      </c>
      <c r="P21" s="25">
        <f t="shared" si="3"/>
        <v>492165</v>
      </c>
      <c r="Q21" s="25">
        <f t="shared" si="3"/>
        <v>482632.75</v>
      </c>
      <c r="R21" s="25">
        <f t="shared" si="3"/>
        <v>481646.25</v>
      </c>
      <c r="S21" s="25">
        <f t="shared" si="3"/>
        <v>499094.75</v>
      </c>
      <c r="T21" s="25">
        <f t="shared" si="3"/>
        <v>584025.25</v>
      </c>
      <c r="U21" s="25">
        <f t="shared" si="3"/>
        <v>670777.5</v>
      </c>
      <c r="V21" s="25">
        <f t="shared" si="3"/>
        <v>762747</v>
      </c>
      <c r="W21" s="25">
        <f t="shared" si="3"/>
        <v>829199.75</v>
      </c>
      <c r="X21" s="25">
        <f t="shared" si="3"/>
        <v>810391.75</v>
      </c>
      <c r="Y21" s="25">
        <f t="shared" si="3"/>
        <v>805104.25</v>
      </c>
      <c r="Z21" s="25">
        <f t="shared" si="3"/>
        <v>804243.75</v>
      </c>
      <c r="AA21" s="25">
        <f t="shared" si="3"/>
        <v>801216.5</v>
      </c>
      <c r="AB21" s="25">
        <f t="shared" si="3"/>
        <v>798338.25</v>
      </c>
      <c r="AC21" s="25">
        <f t="shared" si="3"/>
        <v>781104.25</v>
      </c>
      <c r="AD21" t="s">
        <v>1</v>
      </c>
    </row>
    <row r="22" spans="1:32" x14ac:dyDescent="0.25">
      <c r="A22" s="19" t="s">
        <v>53</v>
      </c>
      <c r="B22" t="s">
        <v>9</v>
      </c>
      <c r="C22" s="25">
        <f>SUM(C9:C10)</f>
        <v>1935.75</v>
      </c>
      <c r="D22" s="25">
        <f t="shared" ref="D22:AC22" si="4">SUM(D9:D10)</f>
        <v>2950.75</v>
      </c>
      <c r="E22" s="25">
        <f t="shared" si="4"/>
        <v>4017.5</v>
      </c>
      <c r="F22" s="25">
        <f t="shared" si="4"/>
        <v>5227.25</v>
      </c>
      <c r="G22" s="25">
        <f t="shared" si="4"/>
        <v>6746</v>
      </c>
      <c r="H22" s="25">
        <f t="shared" si="4"/>
        <v>9379</v>
      </c>
      <c r="I22" s="25">
        <f t="shared" si="4"/>
        <v>12868</v>
      </c>
      <c r="J22" s="25">
        <f t="shared" si="4"/>
        <v>17304.25</v>
      </c>
      <c r="K22" s="25">
        <f t="shared" si="4"/>
        <v>23488.25</v>
      </c>
      <c r="L22" s="25">
        <f t="shared" si="4"/>
        <v>30163.75</v>
      </c>
      <c r="M22" s="25">
        <f t="shared" si="4"/>
        <v>38057.75</v>
      </c>
      <c r="N22" s="25">
        <f t="shared" si="4"/>
        <v>46639.5</v>
      </c>
      <c r="O22" s="25">
        <f t="shared" si="4"/>
        <v>55332.5</v>
      </c>
      <c r="P22" s="25">
        <f t="shared" si="4"/>
        <v>63321.25</v>
      </c>
      <c r="Q22" s="25">
        <f t="shared" si="4"/>
        <v>70066.25</v>
      </c>
      <c r="R22" s="25">
        <f t="shared" si="4"/>
        <v>77983.75</v>
      </c>
      <c r="S22" s="25">
        <f t="shared" si="4"/>
        <v>84435</v>
      </c>
      <c r="T22" s="25">
        <f t="shared" si="4"/>
        <v>117624</v>
      </c>
      <c r="U22" s="25">
        <f t="shared" si="4"/>
        <v>152143.25</v>
      </c>
      <c r="V22" s="25">
        <f t="shared" si="4"/>
        <v>185794.25</v>
      </c>
      <c r="W22" s="25">
        <f t="shared" si="4"/>
        <v>226393.5</v>
      </c>
      <c r="X22" s="25">
        <f t="shared" si="4"/>
        <v>247688.75</v>
      </c>
      <c r="Y22" s="25">
        <f t="shared" si="4"/>
        <v>267404</v>
      </c>
      <c r="Z22" s="25">
        <f t="shared" si="4"/>
        <v>286840.25</v>
      </c>
      <c r="AA22" s="25">
        <f t="shared" si="4"/>
        <v>303525</v>
      </c>
      <c r="AB22" s="25">
        <f t="shared" si="4"/>
        <v>319346.25</v>
      </c>
      <c r="AC22" s="25">
        <f t="shared" si="4"/>
        <v>339260.5</v>
      </c>
      <c r="AD22" t="s">
        <v>1</v>
      </c>
    </row>
    <row r="23" spans="1:32" x14ac:dyDescent="0.25">
      <c r="A23" s="7" t="s">
        <v>24</v>
      </c>
      <c r="B23" t="s">
        <v>9</v>
      </c>
      <c r="C23" s="25">
        <f>SUM(C6:C7)</f>
        <v>41097.5</v>
      </c>
      <c r="D23" s="25">
        <f t="shared" ref="D23:AC23" si="5">SUM(D6:D7)</f>
        <v>41170.5</v>
      </c>
      <c r="E23" s="25">
        <f t="shared" si="5"/>
        <v>41417.75</v>
      </c>
      <c r="F23" s="25">
        <f t="shared" si="5"/>
        <v>43542.5</v>
      </c>
      <c r="G23" s="25">
        <f t="shared" si="5"/>
        <v>45792.5</v>
      </c>
      <c r="H23" s="25">
        <f t="shared" si="5"/>
        <v>50547.5</v>
      </c>
      <c r="I23" s="25">
        <f t="shared" si="5"/>
        <v>54271</v>
      </c>
      <c r="J23" s="25">
        <f t="shared" si="5"/>
        <v>54494</v>
      </c>
      <c r="K23" s="25">
        <f t="shared" si="5"/>
        <v>55487</v>
      </c>
      <c r="L23" s="25">
        <f t="shared" si="5"/>
        <v>55101.5</v>
      </c>
      <c r="M23" s="25">
        <f t="shared" si="5"/>
        <v>58197.25</v>
      </c>
      <c r="N23" s="25">
        <f t="shared" si="5"/>
        <v>60710.25</v>
      </c>
      <c r="O23" s="25">
        <f t="shared" si="5"/>
        <v>61841.25</v>
      </c>
      <c r="P23" s="25">
        <f t="shared" si="5"/>
        <v>61021</v>
      </c>
      <c r="Q23" s="25">
        <f t="shared" si="5"/>
        <v>54408.25</v>
      </c>
      <c r="R23" s="25">
        <f t="shared" si="5"/>
        <v>49846.25</v>
      </c>
      <c r="S23" s="25">
        <f t="shared" si="5"/>
        <v>45377.25</v>
      </c>
      <c r="T23" s="25">
        <f t="shared" si="5"/>
        <v>41742.25</v>
      </c>
      <c r="U23" s="25">
        <f t="shared" si="5"/>
        <v>41127</v>
      </c>
      <c r="V23" s="25">
        <f t="shared" si="5"/>
        <v>40465</v>
      </c>
      <c r="W23" s="25">
        <f t="shared" si="5"/>
        <v>39794</v>
      </c>
      <c r="X23" s="25">
        <f t="shared" si="5"/>
        <v>33787</v>
      </c>
      <c r="Y23" s="25">
        <f t="shared" si="5"/>
        <v>26959.25</v>
      </c>
      <c r="Z23" s="25">
        <f t="shared" si="5"/>
        <v>20513.25</v>
      </c>
      <c r="AA23" s="25">
        <f t="shared" si="5"/>
        <v>14674</v>
      </c>
      <c r="AB23" s="25">
        <f t="shared" si="5"/>
        <v>14612.25</v>
      </c>
      <c r="AC23" s="25">
        <f t="shared" si="5"/>
        <v>15253</v>
      </c>
      <c r="AD23" t="s">
        <v>1</v>
      </c>
    </row>
    <row r="24" spans="1:32" x14ac:dyDescent="0.25">
      <c r="A24" s="19" t="s">
        <v>25</v>
      </c>
      <c r="B24" t="s">
        <v>9</v>
      </c>
      <c r="C24" s="25">
        <f>SUM(C4:C5)</f>
        <v>3678.75</v>
      </c>
      <c r="D24" s="25">
        <f t="shared" ref="D24:AC24" si="6">SUM(D4:D5)</f>
        <v>4217.5</v>
      </c>
      <c r="E24" s="25">
        <f t="shared" si="6"/>
        <v>4505.5</v>
      </c>
      <c r="F24" s="25">
        <f t="shared" si="6"/>
        <v>4159.75</v>
      </c>
      <c r="G24" s="25">
        <f t="shared" si="6"/>
        <v>3711.25</v>
      </c>
      <c r="H24" s="25">
        <f t="shared" si="6"/>
        <v>3679.5</v>
      </c>
      <c r="I24" s="25">
        <f t="shared" si="6"/>
        <v>3919.25</v>
      </c>
      <c r="J24" s="25">
        <f t="shared" si="6"/>
        <v>15303.75</v>
      </c>
      <c r="K24" s="25">
        <f t="shared" si="6"/>
        <v>24517.25</v>
      </c>
      <c r="L24" s="25">
        <f t="shared" si="6"/>
        <v>33883.25</v>
      </c>
      <c r="M24" s="25">
        <f t="shared" si="6"/>
        <v>42046.25</v>
      </c>
      <c r="N24" s="25">
        <f t="shared" si="6"/>
        <v>47887.5</v>
      </c>
      <c r="O24" s="25">
        <f t="shared" si="6"/>
        <v>59811.5</v>
      </c>
      <c r="P24" s="25">
        <f t="shared" si="6"/>
        <v>74716.5</v>
      </c>
      <c r="Q24" s="25">
        <f t="shared" si="6"/>
        <v>102903.75</v>
      </c>
      <c r="R24" s="25">
        <f t="shared" si="6"/>
        <v>127871.25</v>
      </c>
      <c r="S24" s="25">
        <f t="shared" si="6"/>
        <v>150052.5</v>
      </c>
      <c r="T24" s="25">
        <f t="shared" si="6"/>
        <v>172380.25</v>
      </c>
      <c r="U24" s="25">
        <f t="shared" si="6"/>
        <v>183953.5</v>
      </c>
      <c r="V24" s="25">
        <f t="shared" si="6"/>
        <v>179614.5</v>
      </c>
      <c r="W24" s="25">
        <f t="shared" si="6"/>
        <v>173348.5</v>
      </c>
      <c r="X24" s="25">
        <f t="shared" si="6"/>
        <v>159849.5</v>
      </c>
      <c r="Y24" s="25">
        <f t="shared" si="6"/>
        <v>153979</v>
      </c>
      <c r="Z24" s="25">
        <f t="shared" si="6"/>
        <v>161521</v>
      </c>
      <c r="AA24" s="25">
        <f t="shared" si="6"/>
        <v>170199</v>
      </c>
      <c r="AB24" s="25">
        <f t="shared" si="6"/>
        <v>180879</v>
      </c>
      <c r="AC24" s="25">
        <f t="shared" si="6"/>
        <v>179767.25</v>
      </c>
      <c r="AD24" t="s">
        <v>1</v>
      </c>
    </row>
    <row r="25" spans="1:32" x14ac:dyDescent="0.25">
      <c r="A25" s="19" t="s">
        <v>19</v>
      </c>
      <c r="B25" t="s">
        <v>9</v>
      </c>
      <c r="C25" s="25">
        <f>C14</f>
        <v>20840.25</v>
      </c>
      <c r="D25" s="25">
        <f t="shared" ref="D25:AC25" si="7">D14</f>
        <v>26379.75</v>
      </c>
      <c r="E25" s="25">
        <f t="shared" si="7"/>
        <v>31532.5</v>
      </c>
      <c r="F25" s="25">
        <f t="shared" si="7"/>
        <v>34529</v>
      </c>
      <c r="G25" s="25">
        <f t="shared" si="7"/>
        <v>37075.5</v>
      </c>
      <c r="H25" s="25">
        <f t="shared" si="7"/>
        <v>40197.75</v>
      </c>
      <c r="I25" s="25">
        <f t="shared" si="7"/>
        <v>60249.5</v>
      </c>
      <c r="J25" s="25">
        <f t="shared" si="7"/>
        <v>82533.25</v>
      </c>
      <c r="K25" s="25">
        <f t="shared" si="7"/>
        <v>136136.75</v>
      </c>
      <c r="L25" s="25">
        <f t="shared" si="7"/>
        <v>164111.25</v>
      </c>
      <c r="M25" s="25">
        <f t="shared" si="7"/>
        <v>172804.25</v>
      </c>
      <c r="N25" s="25">
        <f t="shared" si="7"/>
        <v>177851.75</v>
      </c>
      <c r="O25" s="25">
        <f t="shared" si="7"/>
        <v>165836.75</v>
      </c>
      <c r="P25" s="25">
        <f t="shared" si="7"/>
        <v>170801</v>
      </c>
      <c r="Q25" s="25">
        <f t="shared" si="7"/>
        <v>199124.25</v>
      </c>
      <c r="R25" s="25">
        <f t="shared" si="7"/>
        <v>249213.5</v>
      </c>
      <c r="S25" s="25">
        <f t="shared" si="7"/>
        <v>283439.5</v>
      </c>
      <c r="T25" s="25">
        <f t="shared" si="7"/>
        <v>314102</v>
      </c>
      <c r="U25" s="25">
        <f t="shared" si="7"/>
        <v>343775.25</v>
      </c>
      <c r="V25" s="25">
        <f t="shared" si="7"/>
        <v>375404</v>
      </c>
      <c r="W25" s="25">
        <f t="shared" si="7"/>
        <v>427747.25</v>
      </c>
      <c r="X25" s="25">
        <f t="shared" si="7"/>
        <v>429067.25</v>
      </c>
      <c r="Y25" s="25">
        <f t="shared" si="7"/>
        <v>411953</v>
      </c>
      <c r="Z25" s="25">
        <f t="shared" si="7"/>
        <v>392049.25</v>
      </c>
      <c r="AA25" s="25">
        <f t="shared" si="7"/>
        <v>343609.25</v>
      </c>
      <c r="AB25" s="25">
        <f t="shared" si="7"/>
        <v>341363</v>
      </c>
      <c r="AC25" s="25">
        <f t="shared" si="7"/>
        <v>349032.75</v>
      </c>
      <c r="AD25" t="s">
        <v>1</v>
      </c>
    </row>
    <row r="26" spans="1:32" x14ac:dyDescent="0.25">
      <c r="A26" s="19" t="s">
        <v>20</v>
      </c>
      <c r="B26" t="s">
        <v>9</v>
      </c>
      <c r="C26" s="25">
        <f>C15</f>
        <v>4255</v>
      </c>
      <c r="D26" s="25">
        <f t="shared" ref="D26:AC26" si="8">D15</f>
        <v>5162.75</v>
      </c>
      <c r="E26" s="25">
        <f t="shared" si="8"/>
        <v>6021.75</v>
      </c>
      <c r="F26" s="25">
        <f t="shared" si="8"/>
        <v>6915.75</v>
      </c>
      <c r="G26" s="25">
        <f t="shared" si="8"/>
        <v>18164.75</v>
      </c>
      <c r="H26" s="25">
        <f t="shared" si="8"/>
        <v>32588.75</v>
      </c>
      <c r="I26" s="25">
        <f t="shared" si="8"/>
        <v>75429</v>
      </c>
      <c r="J26" s="25">
        <f t="shared" si="8"/>
        <v>143769</v>
      </c>
      <c r="K26" s="25">
        <f t="shared" si="8"/>
        <v>194327.5</v>
      </c>
      <c r="L26" s="25">
        <f t="shared" si="8"/>
        <v>226272</v>
      </c>
      <c r="M26" s="25">
        <f t="shared" si="8"/>
        <v>234481.75</v>
      </c>
      <c r="N26" s="25">
        <f t="shared" si="8"/>
        <v>229188</v>
      </c>
      <c r="O26" s="25">
        <f t="shared" si="8"/>
        <v>211046.5</v>
      </c>
      <c r="P26" s="25">
        <f t="shared" si="8"/>
        <v>214016.25</v>
      </c>
      <c r="Q26" s="25">
        <f t="shared" si="8"/>
        <v>220953</v>
      </c>
      <c r="R26" s="25">
        <f t="shared" si="8"/>
        <v>230114.25</v>
      </c>
      <c r="S26" s="25">
        <f t="shared" si="8"/>
        <v>258369.75</v>
      </c>
      <c r="T26" s="25">
        <f t="shared" si="8"/>
        <v>273983.25</v>
      </c>
      <c r="U26" s="25">
        <f t="shared" si="8"/>
        <v>381638</v>
      </c>
      <c r="V26" s="25">
        <f t="shared" si="8"/>
        <v>451819.25</v>
      </c>
      <c r="W26" s="25">
        <f t="shared" si="8"/>
        <v>540987.5</v>
      </c>
      <c r="X26" s="25">
        <f t="shared" si="8"/>
        <v>626512.75</v>
      </c>
      <c r="Y26" s="25">
        <f t="shared" si="8"/>
        <v>667435.25</v>
      </c>
      <c r="Z26" s="25">
        <f t="shared" si="8"/>
        <v>733547.25</v>
      </c>
      <c r="AA26" s="25">
        <f t="shared" si="8"/>
        <v>739760.75</v>
      </c>
      <c r="AB26" s="25">
        <f t="shared" si="8"/>
        <v>793286.25</v>
      </c>
      <c r="AC26" s="25">
        <f t="shared" si="8"/>
        <v>802783.5</v>
      </c>
      <c r="AD26" t="s">
        <v>1</v>
      </c>
    </row>
    <row r="27" spans="1:32" x14ac:dyDescent="0.25">
      <c r="A27" s="3" t="s">
        <v>185</v>
      </c>
      <c r="B27" s="5" t="s">
        <v>9</v>
      </c>
      <c r="C27" s="25">
        <f>C8</f>
        <v>0</v>
      </c>
      <c r="D27" s="25">
        <f t="shared" ref="D27:AC27" si="9">D8</f>
        <v>0</v>
      </c>
      <c r="E27" s="25">
        <f t="shared" si="9"/>
        <v>0</v>
      </c>
      <c r="F27" s="25">
        <f t="shared" si="9"/>
        <v>0</v>
      </c>
      <c r="G27" s="25">
        <f t="shared" si="9"/>
        <v>0</v>
      </c>
      <c r="H27" s="25">
        <f t="shared" si="9"/>
        <v>0</v>
      </c>
      <c r="I27" s="25">
        <f t="shared" si="9"/>
        <v>0</v>
      </c>
      <c r="J27" s="25">
        <f t="shared" si="9"/>
        <v>0</v>
      </c>
      <c r="K27" s="25">
        <f t="shared" si="9"/>
        <v>0</v>
      </c>
      <c r="L27" s="25">
        <f t="shared" si="9"/>
        <v>0</v>
      </c>
      <c r="M27" s="25">
        <f t="shared" si="9"/>
        <v>0</v>
      </c>
      <c r="N27" s="25">
        <f t="shared" si="9"/>
        <v>0</v>
      </c>
      <c r="O27" s="25">
        <f t="shared" si="9"/>
        <v>0</v>
      </c>
      <c r="P27" s="25">
        <f t="shared" si="9"/>
        <v>0</v>
      </c>
      <c r="Q27" s="25">
        <f t="shared" si="9"/>
        <v>0</v>
      </c>
      <c r="R27" s="25">
        <f t="shared" si="9"/>
        <v>12.5</v>
      </c>
      <c r="S27" s="25">
        <f t="shared" si="9"/>
        <v>18.5</v>
      </c>
      <c r="T27" s="25">
        <f t="shared" si="9"/>
        <v>26.75</v>
      </c>
      <c r="U27" s="25">
        <f t="shared" si="9"/>
        <v>33.75</v>
      </c>
      <c r="V27" s="25">
        <f t="shared" si="9"/>
        <v>21.5</v>
      </c>
      <c r="W27" s="25">
        <f t="shared" si="9"/>
        <v>16</v>
      </c>
      <c r="X27" s="25">
        <f t="shared" si="9"/>
        <v>148.25</v>
      </c>
      <c r="Y27" s="25">
        <f t="shared" si="9"/>
        <v>346.25</v>
      </c>
      <c r="Z27" s="25">
        <f t="shared" si="9"/>
        <v>588.5</v>
      </c>
      <c r="AA27" s="25">
        <f t="shared" si="9"/>
        <v>859</v>
      </c>
      <c r="AB27" s="25">
        <f t="shared" si="9"/>
        <v>1070.5</v>
      </c>
      <c r="AC27" s="25">
        <f t="shared" si="9"/>
        <v>1281.5</v>
      </c>
    </row>
    <row r="28" spans="1:32" x14ac:dyDescent="0.25">
      <c r="A28" s="20"/>
    </row>
    <row r="29" spans="1:32" ht="18.75" x14ac:dyDescent="0.25">
      <c r="A29" s="21" t="s">
        <v>158</v>
      </c>
    </row>
    <row r="30" spans="1:32" x14ac:dyDescent="0.25">
      <c r="A30" s="22" t="s">
        <v>159</v>
      </c>
    </row>
    <row r="31" spans="1:32" x14ac:dyDescent="0.25">
      <c r="A31" s="19" t="s">
        <v>2</v>
      </c>
      <c r="C31" s="5" t="s">
        <v>74</v>
      </c>
      <c r="D31" s="5" t="s">
        <v>5</v>
      </c>
      <c r="E31" s="5" t="s">
        <v>6</v>
      </c>
      <c r="F31" s="5" t="s">
        <v>7</v>
      </c>
      <c r="G31" s="5" t="s">
        <v>75</v>
      </c>
      <c r="H31" s="5" t="s">
        <v>5</v>
      </c>
      <c r="I31" s="5" t="s">
        <v>6</v>
      </c>
      <c r="J31" s="5" t="s">
        <v>7</v>
      </c>
      <c r="K31" s="5" t="s">
        <v>76</v>
      </c>
      <c r="L31" s="5" t="s">
        <v>5</v>
      </c>
      <c r="M31" s="5" t="s">
        <v>6</v>
      </c>
      <c r="N31" s="5" t="s">
        <v>7</v>
      </c>
      <c r="O31" s="5" t="s">
        <v>77</v>
      </c>
      <c r="P31" s="5" t="s">
        <v>5</v>
      </c>
      <c r="Q31" s="5" t="s">
        <v>6</v>
      </c>
      <c r="R31" s="5" t="s">
        <v>7</v>
      </c>
      <c r="S31" s="5" t="s">
        <v>78</v>
      </c>
      <c r="T31" s="5" t="s">
        <v>5</v>
      </c>
      <c r="U31" s="5" t="s">
        <v>6</v>
      </c>
      <c r="V31" s="5" t="s">
        <v>7</v>
      </c>
      <c r="W31" s="5" t="s">
        <v>79</v>
      </c>
      <c r="X31" s="5" t="s">
        <v>5</v>
      </c>
      <c r="Y31" s="5" t="s">
        <v>6</v>
      </c>
      <c r="Z31" s="5" t="s">
        <v>7</v>
      </c>
      <c r="AA31" s="5" t="s">
        <v>80</v>
      </c>
      <c r="AB31" s="5" t="s">
        <v>5</v>
      </c>
      <c r="AC31" s="5" t="s">
        <v>6</v>
      </c>
      <c r="AD31" s="5" t="s">
        <v>7</v>
      </c>
      <c r="AE31" s="5" t="s">
        <v>81</v>
      </c>
      <c r="AF31" t="s">
        <v>5</v>
      </c>
    </row>
    <row r="32" spans="1:32" x14ac:dyDescent="0.25">
      <c r="A32" s="7" t="s">
        <v>8</v>
      </c>
      <c r="C32" s="25">
        <f>Fuels!C5</f>
        <v>0</v>
      </c>
      <c r="D32" s="25">
        <f>Fuels!D5</f>
        <v>0</v>
      </c>
      <c r="E32" s="25">
        <f>Fuels!E5</f>
        <v>0</v>
      </c>
      <c r="F32" s="25">
        <f>Fuels!F5</f>
        <v>0</v>
      </c>
      <c r="G32" s="25">
        <f>Fuels!G5</f>
        <v>0</v>
      </c>
      <c r="H32" s="25">
        <f>Fuels!H5</f>
        <v>0</v>
      </c>
      <c r="I32" s="25">
        <f>Fuels!I5</f>
        <v>0</v>
      </c>
      <c r="J32" s="25">
        <f>Fuels!J5</f>
        <v>0</v>
      </c>
      <c r="K32" s="25">
        <f>Fuels!K5</f>
        <v>0</v>
      </c>
      <c r="L32" s="25">
        <f>Fuels!L5</f>
        <v>53</v>
      </c>
      <c r="M32" s="25">
        <f>Fuels!M5</f>
        <v>26167</v>
      </c>
      <c r="N32" s="25">
        <f>Fuels!N5</f>
        <v>30490</v>
      </c>
      <c r="O32" s="25">
        <f>Fuels!O5</f>
        <v>27811</v>
      </c>
      <c r="P32" s="25">
        <f>Fuels!P5</f>
        <v>29055</v>
      </c>
      <c r="Q32" s="25">
        <f>Fuels!Q5</f>
        <v>42243</v>
      </c>
      <c r="R32" s="25">
        <f>Fuels!R5</f>
        <v>45928</v>
      </c>
      <c r="S32" s="25">
        <f>Fuels!S5</f>
        <v>57543</v>
      </c>
      <c r="T32" s="25">
        <f>Fuels!T5</f>
        <v>92918</v>
      </c>
      <c r="U32" s="25">
        <f>Fuels!U5</f>
        <v>108937</v>
      </c>
      <c r="V32" s="25">
        <f>Fuels!V5</f>
        <v>108382</v>
      </c>
      <c r="W32" s="25">
        <f>Fuels!W5</f>
        <v>127413</v>
      </c>
      <c r="X32" s="25">
        <f>Fuels!X5</f>
        <v>125608</v>
      </c>
      <c r="Y32" s="25">
        <f>Fuels!Y5</f>
        <v>102850</v>
      </c>
      <c r="Z32" s="25">
        <f>Fuels!Z5</f>
        <v>105280</v>
      </c>
      <c r="AA32" s="25">
        <f>Fuels!AA5</f>
        <v>101428</v>
      </c>
      <c r="AB32" s="25">
        <f>Fuels!AB5</f>
        <v>139816</v>
      </c>
      <c r="AC32" s="25">
        <f>Fuels!AC5</f>
        <v>165430</v>
      </c>
      <c r="AD32" s="25">
        <f>Fuels!AD5</f>
        <v>167082</v>
      </c>
      <c r="AE32" s="25">
        <f>Fuels!AE5</f>
        <v>161744</v>
      </c>
      <c r="AF32" s="25">
        <f>Fuels!AF5</f>
        <v>150731</v>
      </c>
    </row>
    <row r="33" spans="1:32" x14ac:dyDescent="0.25">
      <c r="A33" s="7" t="s">
        <v>10</v>
      </c>
      <c r="C33" s="25">
        <f>Fuels!C6</f>
        <v>2212</v>
      </c>
      <c r="D33" s="25">
        <f>Fuels!D6</f>
        <v>3069</v>
      </c>
      <c r="E33" s="25">
        <f>Fuels!E6</f>
        <v>4960</v>
      </c>
      <c r="F33" s="25">
        <f>Fuels!F6</f>
        <v>4474</v>
      </c>
      <c r="G33" s="25">
        <f>Fuels!G6</f>
        <v>4367</v>
      </c>
      <c r="H33" s="25">
        <f>Fuels!H6</f>
        <v>4221</v>
      </c>
      <c r="I33" s="25">
        <f>Fuels!I6</f>
        <v>3577</v>
      </c>
      <c r="J33" s="25">
        <f>Fuels!J6</f>
        <v>2680</v>
      </c>
      <c r="K33" s="25">
        <f>Fuels!K6</f>
        <v>4240</v>
      </c>
      <c r="L33" s="25">
        <f>Fuels!L6</f>
        <v>5127</v>
      </c>
      <c r="M33" s="25">
        <f>Fuels!M6</f>
        <v>22948</v>
      </c>
      <c r="N33" s="25">
        <f>Fuels!N6</f>
        <v>9044</v>
      </c>
      <c r="O33" s="25">
        <f>Fuels!O6</f>
        <v>13893</v>
      </c>
      <c r="P33" s="25">
        <f>Fuels!P6</f>
        <v>8777</v>
      </c>
      <c r="Q33" s="25">
        <f>Fuels!Q6</f>
        <v>30237</v>
      </c>
      <c r="R33" s="25">
        <f>Fuels!R6</f>
        <v>41302</v>
      </c>
      <c r="S33" s="25">
        <f>Fuels!S6</f>
        <v>43781</v>
      </c>
      <c r="T33" s="25">
        <f>Fuels!T6</f>
        <v>57663</v>
      </c>
      <c r="U33" s="25">
        <f>Fuels!U6</f>
        <v>63413</v>
      </c>
      <c r="V33" s="25">
        <f>Fuels!V6</f>
        <v>67573</v>
      </c>
      <c r="W33" s="25">
        <f>Fuels!W6</f>
        <v>63222</v>
      </c>
      <c r="X33" s="25">
        <f>Fuels!X6</f>
        <v>71266</v>
      </c>
      <c r="Y33" s="25">
        <f>Fuels!Y6</f>
        <v>52144</v>
      </c>
      <c r="Z33" s="25">
        <f>Fuels!Z6</f>
        <v>45611</v>
      </c>
      <c r="AA33" s="25">
        <f>Fuels!AA6</f>
        <v>35211</v>
      </c>
      <c r="AB33" s="25">
        <f>Fuels!AB6</f>
        <v>33576</v>
      </c>
      <c r="AC33" s="25">
        <f>Fuels!AC6</f>
        <v>19732</v>
      </c>
      <c r="AD33" s="25">
        <f>Fuels!AD6</f>
        <v>18521</v>
      </c>
      <c r="AE33" s="25">
        <f>Fuels!AE6</f>
        <v>17615</v>
      </c>
      <c r="AF33" s="25">
        <f>Fuels!AF6</f>
        <v>18214</v>
      </c>
    </row>
    <row r="34" spans="1:32" x14ac:dyDescent="0.25">
      <c r="A34" s="7" t="s">
        <v>11</v>
      </c>
      <c r="C34" s="25">
        <f>Fuels!C7</f>
        <v>32732</v>
      </c>
      <c r="D34" s="25">
        <f>Fuels!D7</f>
        <v>34288</v>
      </c>
      <c r="E34" s="25">
        <f>Fuels!E7</f>
        <v>33231</v>
      </c>
      <c r="F34" s="25">
        <f>Fuels!F7</f>
        <v>32727</v>
      </c>
      <c r="G34" s="25">
        <f>Fuels!G7</f>
        <v>32327</v>
      </c>
      <c r="H34" s="25">
        <f>Fuels!H7</f>
        <v>33371</v>
      </c>
      <c r="I34" s="25">
        <f>Fuels!I7</f>
        <v>39529</v>
      </c>
      <c r="J34" s="25">
        <f>Fuels!J7</f>
        <v>38669</v>
      </c>
      <c r="K34" s="25">
        <f>Fuels!K7</f>
        <v>44095</v>
      </c>
      <c r="L34" s="25">
        <f>Fuels!L7</f>
        <v>45023</v>
      </c>
      <c r="M34" s="25">
        <f>Fuels!M7</f>
        <v>40879</v>
      </c>
      <c r="N34" s="25">
        <f>Fuels!N7</f>
        <v>41510</v>
      </c>
      <c r="O34" s="25">
        <f>Fuels!O7</f>
        <v>46209</v>
      </c>
      <c r="P34" s="25">
        <f>Fuels!P7</f>
        <v>57273</v>
      </c>
      <c r="Q34" s="25">
        <f>Fuels!Q7</f>
        <v>53864</v>
      </c>
      <c r="R34" s="25">
        <f>Fuels!R7</f>
        <v>53377</v>
      </c>
      <c r="S34" s="25">
        <f>Fuels!S7</f>
        <v>49887</v>
      </c>
      <c r="T34" s="25">
        <f>Fuels!T7</f>
        <v>41204</v>
      </c>
      <c r="U34" s="25">
        <f>Fuels!U7</f>
        <v>40718</v>
      </c>
      <c r="V34" s="25">
        <f>Fuels!V7</f>
        <v>39658</v>
      </c>
      <c r="W34" s="25">
        <f>Fuels!W7</f>
        <v>38471</v>
      </c>
      <c r="X34" s="25">
        <f>Fuels!X7</f>
        <v>40374</v>
      </c>
      <c r="Y34" s="25">
        <f>Fuels!Y7</f>
        <v>39394</v>
      </c>
      <c r="Z34" s="25">
        <f>Fuels!Z7</f>
        <v>37204</v>
      </c>
      <c r="AA34" s="25">
        <f>Fuels!AA7</f>
        <v>15858</v>
      </c>
      <c r="AB34" s="25">
        <f>Fuels!AB7</f>
        <v>14203</v>
      </c>
      <c r="AC34" s="25">
        <f>Fuels!AC7</f>
        <v>14158</v>
      </c>
      <c r="AD34" s="25">
        <f>Fuels!AD7</f>
        <v>14351</v>
      </c>
      <c r="AE34" s="25">
        <f>Fuels!AE7</f>
        <v>15567</v>
      </c>
      <c r="AF34" s="25">
        <f>Fuels!AF7</f>
        <v>16732</v>
      </c>
    </row>
    <row r="35" spans="1:32" x14ac:dyDescent="0.25">
      <c r="A35" s="7" t="s">
        <v>12</v>
      </c>
      <c r="C35" s="25">
        <f>Fuels!C8</f>
        <v>7202</v>
      </c>
      <c r="D35" s="25">
        <f>Fuels!D8</f>
        <v>7881</v>
      </c>
      <c r="E35" s="25">
        <f>Fuels!E8</f>
        <v>8212</v>
      </c>
      <c r="F35" s="25">
        <f>Fuels!F8</f>
        <v>8117</v>
      </c>
      <c r="G35" s="25">
        <f>Fuels!G8</f>
        <v>7899</v>
      </c>
      <c r="H35" s="25">
        <f>Fuels!H8</f>
        <v>9787</v>
      </c>
      <c r="I35" s="25">
        <f>Fuels!I8</f>
        <v>10413</v>
      </c>
      <c r="J35" s="25">
        <f>Fuels!J8</f>
        <v>11175</v>
      </c>
      <c r="K35" s="25">
        <f>Fuels!K8</f>
        <v>15151</v>
      </c>
      <c r="L35" s="25">
        <f>Fuels!L8</f>
        <v>13029</v>
      </c>
      <c r="M35" s="25">
        <f>Fuels!M8</f>
        <v>9955</v>
      </c>
      <c r="N35" s="25">
        <f>Fuels!N8</f>
        <v>12306</v>
      </c>
      <c r="O35" s="25">
        <f>Fuels!O8</f>
        <v>11495</v>
      </c>
      <c r="P35" s="25">
        <f>Fuels!P8</f>
        <v>13162</v>
      </c>
      <c r="Q35" s="25">
        <f>Fuels!Q8</f>
        <v>7022</v>
      </c>
      <c r="R35" s="25">
        <f>Fuels!R8</f>
        <v>4963</v>
      </c>
      <c r="S35" s="25">
        <f>Fuels!S8</f>
        <v>4536</v>
      </c>
      <c r="T35" s="25">
        <f>Fuels!T8</f>
        <v>2780</v>
      </c>
      <c r="U35" s="25">
        <f>Fuels!U8</f>
        <v>1920</v>
      </c>
      <c r="V35" s="25">
        <f>Fuels!V8</f>
        <v>806</v>
      </c>
      <c r="W35" s="25">
        <f>Fuels!W8</f>
        <v>1412</v>
      </c>
      <c r="X35" s="25">
        <f>Fuels!X8</f>
        <v>1149</v>
      </c>
      <c r="Y35" s="25">
        <f>Fuels!Y8</f>
        <v>596</v>
      </c>
      <c r="Z35" s="25">
        <f>Fuels!Z8</f>
        <v>576</v>
      </c>
      <c r="AA35" s="25">
        <f>Fuels!AA8</f>
        <v>-3</v>
      </c>
      <c r="AB35" s="25">
        <f>Fuels!AB8</f>
        <v>9</v>
      </c>
      <c r="AC35" s="25">
        <f>Fuels!AC8</f>
        <v>48</v>
      </c>
      <c r="AD35" s="25">
        <f>Fuels!AD8</f>
        <v>72</v>
      </c>
      <c r="AE35" s="25">
        <f>Fuels!AE8</f>
        <v>41</v>
      </c>
      <c r="AF35" s="25">
        <f>Fuels!AF8</f>
        <v>43</v>
      </c>
    </row>
    <row r="36" spans="1:32" x14ac:dyDescent="0.25">
      <c r="A36" s="7" t="s">
        <v>13</v>
      </c>
      <c r="C36" s="25">
        <f>Fuels!C9</f>
        <v>0</v>
      </c>
      <c r="D36" s="25">
        <f>Fuels!D9</f>
        <v>0</v>
      </c>
      <c r="E36" s="25">
        <f>Fuels!E9</f>
        <v>0</v>
      </c>
      <c r="F36" s="25">
        <f>Fuels!F9</f>
        <v>0</v>
      </c>
      <c r="G36" s="25">
        <f>Fuels!G9</f>
        <v>0</v>
      </c>
      <c r="H36" s="25">
        <f>Fuels!H9</f>
        <v>0</v>
      </c>
      <c r="I36" s="25">
        <f>Fuels!I9</f>
        <v>0</v>
      </c>
      <c r="J36" s="25">
        <f>Fuels!J9</f>
        <v>0</v>
      </c>
      <c r="K36" s="25">
        <f>Fuels!K9</f>
        <v>0</v>
      </c>
      <c r="L36" s="25">
        <f>Fuels!L9</f>
        <v>0</v>
      </c>
      <c r="M36" s="25">
        <f>Fuels!M9</f>
        <v>0</v>
      </c>
      <c r="N36" s="25">
        <f>Fuels!N9</f>
        <v>0</v>
      </c>
      <c r="O36" s="25">
        <f>Fuels!O9</f>
        <v>0</v>
      </c>
      <c r="P36" s="25">
        <f>Fuels!P9</f>
        <v>0</v>
      </c>
      <c r="Q36" s="25">
        <f>Fuels!Q9</f>
        <v>0</v>
      </c>
      <c r="R36" s="25">
        <f>Fuels!R9</f>
        <v>0</v>
      </c>
      <c r="S36" s="25">
        <f>Fuels!S9</f>
        <v>0</v>
      </c>
      <c r="T36" s="25">
        <f>Fuels!T9</f>
        <v>0</v>
      </c>
      <c r="U36" s="25">
        <f>Fuels!U9</f>
        <v>50</v>
      </c>
      <c r="V36" s="25">
        <f>Fuels!V9</f>
        <v>24</v>
      </c>
      <c r="W36" s="25">
        <f>Fuels!W9</f>
        <v>33</v>
      </c>
      <c r="X36" s="25">
        <f>Fuels!X9</f>
        <v>28</v>
      </c>
      <c r="Y36" s="25">
        <f>Fuels!Y9</f>
        <v>1</v>
      </c>
      <c r="Z36" s="25">
        <f>Fuels!Z9</f>
        <v>2</v>
      </c>
      <c r="AA36" s="25">
        <f>Fuels!AA9</f>
        <v>562</v>
      </c>
      <c r="AB36" s="25">
        <f>Fuels!AB9</f>
        <v>820</v>
      </c>
      <c r="AC36" s="25">
        <f>Fuels!AC9</f>
        <v>970</v>
      </c>
      <c r="AD36" s="25">
        <f>Fuels!AD9</f>
        <v>1084</v>
      </c>
      <c r="AE36" s="25">
        <f>Fuels!AE9</f>
        <v>1408</v>
      </c>
      <c r="AF36" s="25">
        <f>Fuels!AF9</f>
        <v>1664</v>
      </c>
    </row>
    <row r="37" spans="1:32" x14ac:dyDescent="0.25">
      <c r="A37" s="7" t="s">
        <v>14</v>
      </c>
      <c r="C37" s="25">
        <f>Fuels!C10</f>
        <v>459</v>
      </c>
      <c r="D37" s="25">
        <f>Fuels!D10</f>
        <v>1293</v>
      </c>
      <c r="E37" s="25">
        <f>Fuels!E10</f>
        <v>2455</v>
      </c>
      <c r="F37" s="25">
        <f>Fuels!F10</f>
        <v>3536</v>
      </c>
      <c r="G37" s="25">
        <f>Fuels!G10</f>
        <v>4519</v>
      </c>
      <c r="H37" s="25">
        <f>Fuels!H10</f>
        <v>5560</v>
      </c>
      <c r="I37" s="25">
        <f>Fuels!I10</f>
        <v>7294</v>
      </c>
      <c r="J37" s="25">
        <f>Fuels!J10</f>
        <v>9611</v>
      </c>
      <c r="K37" s="25">
        <f>Fuels!K10</f>
        <v>15051</v>
      </c>
      <c r="L37" s="25">
        <f>Fuels!L10</f>
        <v>19516</v>
      </c>
      <c r="M37" s="25">
        <f>Fuels!M10</f>
        <v>25039</v>
      </c>
      <c r="N37" s="25">
        <f>Fuels!N10</f>
        <v>34347</v>
      </c>
      <c r="O37" s="25">
        <f>Fuels!O10</f>
        <v>41753</v>
      </c>
      <c r="P37" s="25">
        <f>Fuels!P10</f>
        <v>51092</v>
      </c>
      <c r="Q37" s="25">
        <f>Fuels!Q10</f>
        <v>59366</v>
      </c>
      <c r="R37" s="25">
        <f>Fuels!R10</f>
        <v>69119</v>
      </c>
      <c r="S37" s="25">
        <f>Fuels!S10</f>
        <v>73708</v>
      </c>
      <c r="T37" s="25">
        <f>Fuels!T10</f>
        <v>78072</v>
      </c>
      <c r="U37" s="25">
        <f>Fuels!U10</f>
        <v>91036</v>
      </c>
      <c r="V37" s="25">
        <f>Fuels!V10</f>
        <v>94924</v>
      </c>
      <c r="W37" s="25">
        <f>Fuels!W10</f>
        <v>125196</v>
      </c>
      <c r="X37" s="25">
        <f>Fuels!X10</f>
        <v>132740</v>
      </c>
      <c r="Y37" s="25">
        <f>Fuels!Y10</f>
        <v>142262</v>
      </c>
      <c r="Z37" s="25">
        <f>Fuels!Z10</f>
        <v>165961</v>
      </c>
      <c r="AA37" s="25">
        <f>Fuels!AA10</f>
        <v>189804</v>
      </c>
      <c r="AB37" s="25">
        <f>Fuels!AB10</f>
        <v>191886</v>
      </c>
      <c r="AC37" s="25">
        <f>Fuels!AC10</f>
        <v>203316</v>
      </c>
      <c r="AD37" s="25">
        <f>Fuels!AD10</f>
        <v>218653</v>
      </c>
      <c r="AE37" s="25">
        <f>Fuels!AE10</f>
        <v>254707</v>
      </c>
      <c r="AF37" s="25">
        <f>Fuels!AF10</f>
        <v>273517</v>
      </c>
    </row>
    <row r="38" spans="1:32" x14ac:dyDescent="0.25">
      <c r="A38" s="7" t="s">
        <v>15</v>
      </c>
      <c r="C38" s="25">
        <f>Fuels!C11</f>
        <v>0</v>
      </c>
      <c r="D38" s="25">
        <f>Fuels!D11</f>
        <v>0</v>
      </c>
      <c r="E38" s="25">
        <f>Fuels!E11</f>
        <v>0</v>
      </c>
      <c r="F38" s="25">
        <f>Fuels!F11</f>
        <v>0</v>
      </c>
      <c r="G38" s="25">
        <f>Fuels!G11</f>
        <v>0</v>
      </c>
      <c r="H38" s="25">
        <f>Fuels!H11</f>
        <v>0</v>
      </c>
      <c r="I38" s="25">
        <f>Fuels!I11</f>
        <v>0</v>
      </c>
      <c r="J38" s="25">
        <f>Fuels!J11</f>
        <v>0</v>
      </c>
      <c r="K38" s="25">
        <f>Fuels!K11</f>
        <v>0</v>
      </c>
      <c r="L38" s="25">
        <f>Fuels!L11</f>
        <v>0</v>
      </c>
      <c r="M38" s="25">
        <f>Fuels!M11</f>
        <v>0</v>
      </c>
      <c r="N38" s="25">
        <f>Fuels!N11</f>
        <v>0</v>
      </c>
      <c r="O38" s="25">
        <f>Fuels!O11</f>
        <v>0</v>
      </c>
      <c r="P38" s="25">
        <f>Fuels!P11</f>
        <v>0</v>
      </c>
      <c r="Q38" s="25">
        <f>Fuels!Q11</f>
        <v>0</v>
      </c>
      <c r="R38" s="25">
        <f>Fuels!R11</f>
        <v>0</v>
      </c>
      <c r="S38" s="25">
        <f>Fuels!S11</f>
        <v>0</v>
      </c>
      <c r="T38" s="25">
        <f>Fuels!T11</f>
        <v>0</v>
      </c>
      <c r="U38" s="25">
        <f>Fuels!U11</f>
        <v>0</v>
      </c>
      <c r="V38" s="25">
        <f>Fuels!V11</f>
        <v>0</v>
      </c>
      <c r="W38" s="25">
        <f>Fuels!W11</f>
        <v>81268</v>
      </c>
      <c r="X38" s="25">
        <f>Fuels!X11</f>
        <v>83409</v>
      </c>
      <c r="Y38" s="25">
        <f>Fuels!Y11</f>
        <v>83378</v>
      </c>
      <c r="Z38" s="25">
        <f>Fuels!Z11</f>
        <v>91360</v>
      </c>
      <c r="AA38" s="25">
        <f>Fuels!AA11</f>
        <v>101841</v>
      </c>
      <c r="AB38" s="25">
        <f>Fuels!AB11</f>
        <v>103124</v>
      </c>
      <c r="AC38" s="25">
        <f>Fuels!AC11</f>
        <v>100069</v>
      </c>
      <c r="AD38" s="25">
        <f>Fuels!AD11</f>
        <v>105407</v>
      </c>
      <c r="AE38" s="25">
        <f>Fuels!AE11</f>
        <v>100223</v>
      </c>
      <c r="AF38" s="25">
        <f>Fuels!AF11</f>
        <v>101150</v>
      </c>
    </row>
    <row r="39" spans="1:32" x14ac:dyDescent="0.25">
      <c r="A39" s="7" t="s">
        <v>16</v>
      </c>
      <c r="C39" s="25">
        <f>Fuels!C12</f>
        <v>7906</v>
      </c>
      <c r="D39" s="25">
        <f>Fuels!D12</f>
        <v>8418</v>
      </c>
      <c r="E39" s="25">
        <f>Fuels!E12</f>
        <v>9811</v>
      </c>
      <c r="F39" s="25">
        <f>Fuels!F12</f>
        <v>13731</v>
      </c>
      <c r="G39" s="25">
        <f>Fuels!G12</f>
        <v>21866</v>
      </c>
      <c r="H39" s="25">
        <f>Fuels!H12</f>
        <v>26979</v>
      </c>
      <c r="I39" s="25">
        <f>Fuels!I12</f>
        <v>73093</v>
      </c>
      <c r="J39" s="25">
        <f>Fuels!J12</f>
        <v>27272</v>
      </c>
      <c r="K39" s="25">
        <f>Fuels!K12</f>
        <v>35798</v>
      </c>
      <c r="L39" s="25">
        <f>Fuels!L12</f>
        <v>29417</v>
      </c>
      <c r="M39" s="25">
        <f>Fuels!M12</f>
        <v>85863</v>
      </c>
      <c r="N39" s="25">
        <f>Fuels!N12</f>
        <v>69384</v>
      </c>
      <c r="O39" s="25">
        <f>Fuels!O12</f>
        <v>58744</v>
      </c>
      <c r="P39" s="25">
        <f>Fuels!P12</f>
        <v>137169</v>
      </c>
      <c r="Q39" s="25">
        <f>Fuels!Q12</f>
        <v>104166</v>
      </c>
      <c r="R39" s="25">
        <f>Fuels!R12</f>
        <v>102631</v>
      </c>
      <c r="S39" s="25">
        <f>Fuels!S12</f>
        <v>80441</v>
      </c>
      <c r="T39" s="25">
        <f>Fuels!T12</f>
        <v>92286</v>
      </c>
      <c r="U39" s="25">
        <f>Fuels!U12</f>
        <v>117214</v>
      </c>
      <c r="V39" s="25">
        <f>Fuels!V12</f>
        <v>170715</v>
      </c>
      <c r="W39" s="25">
        <f>Fuels!W12</f>
        <v>138375</v>
      </c>
      <c r="X39" s="25">
        <f>Fuels!X12</f>
        <v>185437</v>
      </c>
      <c r="Y39" s="25">
        <f>Fuels!Y12</f>
        <v>207699</v>
      </c>
      <c r="Z39" s="25">
        <f>Fuels!Z12</f>
        <v>145030</v>
      </c>
      <c r="AA39" s="25">
        <f>Fuels!AA12</f>
        <v>33711</v>
      </c>
      <c r="AB39" s="25">
        <f>Fuels!AB12</f>
        <v>105661</v>
      </c>
      <c r="AC39" s="25">
        <f>Fuels!AC12</f>
        <v>153312</v>
      </c>
      <c r="AD39" s="25">
        <f>Fuels!AD12</f>
        <v>132515</v>
      </c>
      <c r="AE39" s="25">
        <f>Fuels!AE12</f>
        <v>55277</v>
      </c>
      <c r="AF39" s="25">
        <f>Fuels!AF12</f>
        <v>61582</v>
      </c>
    </row>
    <row r="40" spans="1:32" x14ac:dyDescent="0.25">
      <c r="A40" s="7" t="s">
        <v>17</v>
      </c>
      <c r="C40" s="25">
        <f>Fuels!C13</f>
        <v>12874</v>
      </c>
      <c r="D40" s="25">
        <f>Fuels!D13</f>
        <v>12778</v>
      </c>
      <c r="E40" s="25">
        <f>Fuels!E13</f>
        <v>31617</v>
      </c>
      <c r="F40" s="25">
        <f>Fuels!F13</f>
        <v>34976</v>
      </c>
      <c r="G40" s="25">
        <f>Fuels!G13</f>
        <v>9447</v>
      </c>
      <c r="H40" s="25">
        <f>Fuels!H13</f>
        <v>12596</v>
      </c>
      <c r="I40" s="25">
        <f>Fuels!I13</f>
        <v>72356</v>
      </c>
      <c r="J40" s="25">
        <f>Fuels!J13</f>
        <v>74463</v>
      </c>
      <c r="K40" s="25">
        <f>Fuels!K13</f>
        <v>85589</v>
      </c>
      <c r="L40" s="25">
        <f>Fuels!L13</f>
        <v>47324</v>
      </c>
      <c r="M40" s="25">
        <f>Fuels!M13</f>
        <v>132135</v>
      </c>
      <c r="N40" s="25">
        <f>Fuels!N13</f>
        <v>28564</v>
      </c>
      <c r="O40" s="25">
        <f>Fuels!O13</f>
        <v>21104</v>
      </c>
      <c r="P40" s="25">
        <f>Fuels!P13</f>
        <v>18960</v>
      </c>
      <c r="Q40" s="25">
        <f>Fuels!Q13</f>
        <v>20426</v>
      </c>
      <c r="R40" s="25">
        <f>Fuels!R13</f>
        <v>21845</v>
      </c>
      <c r="S40" s="25">
        <f>Fuels!S13</f>
        <v>3386</v>
      </c>
      <c r="T40" s="25">
        <f>Fuels!T13</f>
        <v>868</v>
      </c>
      <c r="U40" s="25">
        <f>Fuels!U13</f>
        <v>3247</v>
      </c>
      <c r="V40" s="25">
        <f>Fuels!V13</f>
        <v>32697</v>
      </c>
      <c r="W40" s="25">
        <f>Fuels!W13</f>
        <v>503000</v>
      </c>
      <c r="X40" s="25">
        <f>Fuels!X13</f>
        <v>536931</v>
      </c>
      <c r="Y40" s="25">
        <f>Fuels!Y13</f>
        <v>573105</v>
      </c>
      <c r="Z40" s="25">
        <f>Fuels!Z13</f>
        <v>621327</v>
      </c>
      <c r="AA40" s="25">
        <f>Fuels!AA13</f>
        <v>634363</v>
      </c>
      <c r="AB40" s="25">
        <f>Fuels!AB13</f>
        <v>655416</v>
      </c>
      <c r="AC40" s="25">
        <f>Fuels!AC13</f>
        <v>693251</v>
      </c>
      <c r="AD40" s="25">
        <f>Fuels!AD13</f>
        <v>640696</v>
      </c>
      <c r="AE40" s="25">
        <f>Fuels!AE13</f>
        <v>643190</v>
      </c>
      <c r="AF40" s="25">
        <f>Fuels!AF13</f>
        <v>669358</v>
      </c>
    </row>
    <row r="41" spans="1:32" x14ac:dyDescent="0.25">
      <c r="A41" s="7" t="s">
        <v>18</v>
      </c>
      <c r="C41" s="25">
        <f>Fuels!C14</f>
        <v>186221</v>
      </c>
      <c r="D41" s="25">
        <f>Fuels!D14</f>
        <v>225723</v>
      </c>
      <c r="E41" s="25">
        <f>Fuels!E14</f>
        <v>231602</v>
      </c>
      <c r="F41" s="25">
        <f>Fuels!F14</f>
        <v>213900</v>
      </c>
      <c r="G41" s="25">
        <f>Fuels!G14</f>
        <v>227235</v>
      </c>
      <c r="H41" s="25">
        <f>Fuels!H14</f>
        <v>222971</v>
      </c>
      <c r="I41" s="25">
        <f>Fuels!I14</f>
        <v>209324</v>
      </c>
      <c r="J41" s="25">
        <f>Fuels!J14</f>
        <v>226828</v>
      </c>
      <c r="K41" s="25">
        <f>Fuels!K14</f>
        <v>310257</v>
      </c>
      <c r="L41" s="25">
        <f>Fuels!L14</f>
        <v>336118</v>
      </c>
      <c r="M41" s="25">
        <f>Fuels!M14</f>
        <v>345159</v>
      </c>
      <c r="N41" s="25">
        <f>Fuels!N14</f>
        <v>378056</v>
      </c>
      <c r="O41" s="25">
        <f>Fuels!O14</f>
        <v>352740</v>
      </c>
      <c r="P41" s="25">
        <f>Fuels!P14</f>
        <v>366000</v>
      </c>
      <c r="Q41" s="25">
        <f>Fuels!Q14</f>
        <v>385079</v>
      </c>
      <c r="R41" s="25">
        <f>Fuels!R14</f>
        <v>354033</v>
      </c>
      <c r="S41" s="25">
        <f>Fuels!S14</f>
        <v>374524</v>
      </c>
      <c r="T41" s="25">
        <f>Fuels!T14</f>
        <v>390846</v>
      </c>
      <c r="U41" s="25">
        <f>Fuels!U14</f>
        <v>385264</v>
      </c>
      <c r="V41" s="25">
        <f>Fuels!V14</f>
        <v>344891</v>
      </c>
      <c r="W41" s="25">
        <f>Fuels!W14</f>
        <v>156698</v>
      </c>
      <c r="X41" s="25">
        <f>Fuels!X14</f>
        <v>108641</v>
      </c>
      <c r="Y41" s="25">
        <f>Fuels!Y14</f>
        <v>92799</v>
      </c>
      <c r="Z41" s="25">
        <f>Fuels!Z14</f>
        <v>47757</v>
      </c>
      <c r="AA41" s="25">
        <f>Fuels!AA14</f>
        <v>54767</v>
      </c>
      <c r="AB41" s="25">
        <f>Fuels!AB14</f>
        <v>48782</v>
      </c>
      <c r="AC41" s="25">
        <f>Fuels!AC14</f>
        <v>23598</v>
      </c>
      <c r="AD41" s="25">
        <f>Fuels!AD14</f>
        <v>28794</v>
      </c>
      <c r="AE41" s="25">
        <f>Fuels!AE14</f>
        <v>12861</v>
      </c>
      <c r="AF41" s="25">
        <f>Fuels!AF14</f>
        <v>9983</v>
      </c>
    </row>
    <row r="42" spans="1:32" x14ac:dyDescent="0.25">
      <c r="A42" s="7" t="s">
        <v>19</v>
      </c>
      <c r="C42" s="25">
        <f>Fuels!C15</f>
        <v>12300</v>
      </c>
      <c r="D42" s="25">
        <f>Fuels!D15</f>
        <v>21284</v>
      </c>
      <c r="E42" s="25">
        <f>Fuels!E15</f>
        <v>22065</v>
      </c>
      <c r="F42" s="25">
        <f>Fuels!F15</f>
        <v>27712</v>
      </c>
      <c r="G42" s="25">
        <f>Fuels!G15</f>
        <v>34458</v>
      </c>
      <c r="H42" s="25">
        <f>Fuels!H15</f>
        <v>41895</v>
      </c>
      <c r="I42" s="25">
        <f>Fuels!I15</f>
        <v>34051</v>
      </c>
      <c r="J42" s="25">
        <f>Fuels!J15</f>
        <v>37898</v>
      </c>
      <c r="K42" s="25">
        <f>Fuels!K15</f>
        <v>46947</v>
      </c>
      <c r="L42" s="25">
        <f>Fuels!L15</f>
        <v>122102</v>
      </c>
      <c r="M42" s="25">
        <f>Fuels!M15</f>
        <v>123186</v>
      </c>
      <c r="N42" s="25">
        <f>Fuels!N15</f>
        <v>252312</v>
      </c>
      <c r="O42" s="25">
        <f>Fuels!O15</f>
        <v>158845</v>
      </c>
      <c r="P42" s="25">
        <f>Fuels!P15</f>
        <v>156874</v>
      </c>
      <c r="Q42" s="25">
        <f>Fuels!Q15</f>
        <v>143376</v>
      </c>
      <c r="R42" s="25">
        <f>Fuels!R15</f>
        <v>204252</v>
      </c>
      <c r="S42" s="25">
        <f>Fuels!S15</f>
        <v>178702</v>
      </c>
      <c r="T42" s="25">
        <f>Fuels!T15</f>
        <v>270167</v>
      </c>
      <c r="U42" s="25">
        <f>Fuels!U15</f>
        <v>343733</v>
      </c>
      <c r="V42" s="25">
        <f>Fuels!V15</f>
        <v>341156</v>
      </c>
      <c r="W42" s="25">
        <f>Fuels!W15</f>
        <v>301352</v>
      </c>
      <c r="X42" s="25">
        <f>Fuels!X15</f>
        <v>388860</v>
      </c>
      <c r="Y42" s="25">
        <f>Fuels!Y15</f>
        <v>470248</v>
      </c>
      <c r="Z42" s="25">
        <f>Fuels!Z15</f>
        <v>550529</v>
      </c>
      <c r="AA42" s="25">
        <f>Fuels!AA15</f>
        <v>306632</v>
      </c>
      <c r="AB42" s="25">
        <f>Fuels!AB15</f>
        <v>320403</v>
      </c>
      <c r="AC42" s="25">
        <f>Fuels!AC15</f>
        <v>390633</v>
      </c>
      <c r="AD42" s="25">
        <f>Fuels!AD15</f>
        <v>356769</v>
      </c>
      <c r="AE42" s="25">
        <f>Fuels!AE15</f>
        <v>297647</v>
      </c>
      <c r="AF42" s="25">
        <f>Fuels!AF15</f>
        <v>351082</v>
      </c>
    </row>
    <row r="43" spans="1:32" x14ac:dyDescent="0.25">
      <c r="A43" s="7" t="s">
        <v>20</v>
      </c>
      <c r="C43" s="25">
        <f>Fuels!C16</f>
        <v>3070</v>
      </c>
      <c r="D43" s="25">
        <f>Fuels!D16</f>
        <v>3368</v>
      </c>
      <c r="E43" s="25">
        <f>Fuels!E16</f>
        <v>4362</v>
      </c>
      <c r="F43" s="25">
        <f>Fuels!F16</f>
        <v>6220</v>
      </c>
      <c r="G43" s="25">
        <f>Fuels!G16</f>
        <v>6701</v>
      </c>
      <c r="H43" s="25">
        <f>Fuels!H16</f>
        <v>6804</v>
      </c>
      <c r="I43" s="25">
        <f>Fuels!I16</f>
        <v>7938</v>
      </c>
      <c r="J43" s="25">
        <f>Fuels!J16</f>
        <v>51216</v>
      </c>
      <c r="K43" s="25">
        <f>Fuels!K16</f>
        <v>64397</v>
      </c>
      <c r="L43" s="25">
        <f>Fuels!L16</f>
        <v>178165</v>
      </c>
      <c r="M43" s="25">
        <f>Fuels!M16</f>
        <v>281298</v>
      </c>
      <c r="N43" s="25">
        <f>Fuels!N16</f>
        <v>253450</v>
      </c>
      <c r="O43" s="25">
        <f>Fuels!O16</f>
        <v>192175</v>
      </c>
      <c r="P43" s="25">
        <f>Fuels!P16</f>
        <v>211004</v>
      </c>
      <c r="Q43" s="25">
        <f>Fuels!Q16</f>
        <v>260123</v>
      </c>
      <c r="R43" s="25">
        <f>Fuels!R16</f>
        <v>180884</v>
      </c>
      <c r="S43" s="25">
        <f>Fuels!S16</f>
        <v>204054</v>
      </c>
      <c r="T43" s="25">
        <f>Fuels!T16</f>
        <v>238751</v>
      </c>
      <c r="U43" s="25">
        <f>Fuels!U16</f>
        <v>296768</v>
      </c>
      <c r="V43" s="25">
        <f>Fuels!V16</f>
        <v>293906</v>
      </c>
      <c r="W43" s="25">
        <f>Fuels!W16</f>
        <v>266508</v>
      </c>
      <c r="X43" s="25">
        <f>Fuels!X16</f>
        <v>669370</v>
      </c>
      <c r="Y43" s="25">
        <f>Fuels!Y16</f>
        <v>577493</v>
      </c>
      <c r="Z43" s="25">
        <f>Fuels!Z16</f>
        <v>650579</v>
      </c>
      <c r="AA43" s="25">
        <f>Fuels!AA16</f>
        <v>608609</v>
      </c>
      <c r="AB43" s="25">
        <f>Fuels!AB16</f>
        <v>833060</v>
      </c>
      <c r="AC43" s="25">
        <f>Fuels!AC16</f>
        <v>841941</v>
      </c>
      <c r="AD43" s="25">
        <f>Fuels!AD16</f>
        <v>675433</v>
      </c>
      <c r="AE43" s="25">
        <f>Fuels!AE16</f>
        <v>822711</v>
      </c>
      <c r="AF43" s="25">
        <f>Fuels!AF16</f>
        <v>871049</v>
      </c>
    </row>
    <row r="44" spans="1:32" s="28" customFormat="1" x14ac:dyDescent="0.25">
      <c r="A44" s="7" t="s">
        <v>68</v>
      </c>
      <c r="C44" s="25">
        <f>Fuels!C19</f>
        <v>0</v>
      </c>
      <c r="D44" s="25">
        <f>Fuels!D19</f>
        <v>0</v>
      </c>
      <c r="E44" s="25">
        <f>Fuels!E19</f>
        <v>0</v>
      </c>
      <c r="F44" s="25">
        <f>Fuels!F19</f>
        <v>0</v>
      </c>
      <c r="G44" s="25">
        <f>Fuels!G19</f>
        <v>0</v>
      </c>
      <c r="H44" s="25">
        <f>Fuels!H19</f>
        <v>0</v>
      </c>
      <c r="I44" s="25">
        <f>Fuels!I19</f>
        <v>0</v>
      </c>
      <c r="J44" s="25">
        <f>Fuels!J19</f>
        <v>0</v>
      </c>
      <c r="K44" s="25">
        <f>Fuels!K19</f>
        <v>0</v>
      </c>
      <c r="L44" s="25">
        <f>Fuels!L19</f>
        <v>0</v>
      </c>
      <c r="M44" s="25">
        <f>Fuels!M19</f>
        <v>0</v>
      </c>
      <c r="N44" s="25">
        <f>Fuels!N19</f>
        <v>0</v>
      </c>
      <c r="O44" s="25">
        <f>Fuels!O19</f>
        <v>0</v>
      </c>
      <c r="P44" s="25">
        <f>Fuels!P19</f>
        <v>0</v>
      </c>
      <c r="Q44" s="25">
        <f>Fuels!Q19</f>
        <v>0</v>
      </c>
      <c r="R44" s="25">
        <f>Fuels!R19</f>
        <v>0</v>
      </c>
      <c r="S44" s="25">
        <f>Fuels!S19</f>
        <v>0</v>
      </c>
      <c r="T44" s="25">
        <f>Fuels!T19</f>
        <v>0</v>
      </c>
      <c r="U44" s="25">
        <f>Fuels!U19</f>
        <v>0</v>
      </c>
      <c r="V44" s="25">
        <f>Fuels!V19</f>
        <v>0</v>
      </c>
      <c r="W44" s="25">
        <f>Fuels!W19</f>
        <v>0</v>
      </c>
      <c r="X44" s="25">
        <f>Fuels!X19</f>
        <v>0</v>
      </c>
      <c r="Y44" s="25">
        <f>Fuels!Y19</f>
        <v>845</v>
      </c>
      <c r="Z44" s="25">
        <f>Fuels!Z19</f>
        <v>586</v>
      </c>
      <c r="AA44" s="25">
        <f>Fuels!AA19</f>
        <v>532</v>
      </c>
      <c r="AB44" s="25">
        <f>Fuels!AB19</f>
        <v>862</v>
      </c>
      <c r="AC44" s="25">
        <f>Fuels!AC19</f>
        <v>813</v>
      </c>
      <c r="AD44" s="25">
        <f>Fuels!AD19</f>
        <v>624</v>
      </c>
      <c r="AE44" s="25">
        <f>Fuels!AE19</f>
        <v>600</v>
      </c>
      <c r="AF44" s="25">
        <f>Fuels!AF19</f>
        <v>863</v>
      </c>
    </row>
    <row r="45" spans="1:32" s="28" customFormat="1" ht="25.5" x14ac:dyDescent="0.25">
      <c r="A45" s="7" t="str">
        <f>[1]Fuels!A19</f>
        <v>Low Complexity/Low Energy Use Refinery</v>
      </c>
      <c r="C45" s="25">
        <f>Fuels!C20</f>
        <v>0</v>
      </c>
      <c r="D45" s="25">
        <f>Fuels!D20</f>
        <v>0</v>
      </c>
      <c r="E45" s="25">
        <f>Fuels!E20</f>
        <v>0</v>
      </c>
      <c r="F45" s="25">
        <f>Fuels!F20</f>
        <v>0</v>
      </c>
      <c r="G45" s="25">
        <f>Fuels!G20</f>
        <v>0</v>
      </c>
      <c r="H45" s="25">
        <f>Fuels!H20</f>
        <v>0</v>
      </c>
      <c r="I45" s="25">
        <f>Fuels!I20</f>
        <v>0</v>
      </c>
      <c r="J45" s="25">
        <f>Fuels!J20</f>
        <v>0</v>
      </c>
      <c r="K45" s="25">
        <f>Fuels!K20</f>
        <v>0</v>
      </c>
      <c r="L45" s="25">
        <f>Fuels!L20</f>
        <v>0</v>
      </c>
      <c r="M45" s="25">
        <f>Fuels!M20</f>
        <v>0</v>
      </c>
      <c r="N45" s="25">
        <f>Fuels!N20</f>
        <v>0</v>
      </c>
      <c r="O45" s="25">
        <f>Fuels!O20</f>
        <v>0</v>
      </c>
      <c r="P45" s="25">
        <f>Fuels!P20</f>
        <v>0</v>
      </c>
      <c r="Q45" s="25">
        <f>Fuels!Q20</f>
        <v>0</v>
      </c>
      <c r="R45" s="25">
        <f>Fuels!R20</f>
        <v>0</v>
      </c>
      <c r="S45" s="25">
        <f>Fuels!S20</f>
        <v>0</v>
      </c>
      <c r="T45" s="25">
        <f>Fuels!T20</f>
        <v>0</v>
      </c>
      <c r="U45" s="25">
        <f>Fuels!U20</f>
        <v>0</v>
      </c>
      <c r="V45" s="25">
        <f>Fuels!V20</f>
        <v>0</v>
      </c>
      <c r="W45" s="25">
        <f>Fuels!W20</f>
        <v>37942</v>
      </c>
      <c r="X45" s="25">
        <f>Fuels!X20</f>
        <v>38215</v>
      </c>
      <c r="Y45" s="25">
        <f>Fuels!Y20</f>
        <v>38997</v>
      </c>
      <c r="Z45" s="25">
        <f>Fuels!Z20</f>
        <v>38905</v>
      </c>
      <c r="AA45" s="25">
        <f>Fuels!AA20</f>
        <v>3426</v>
      </c>
      <c r="AB45" s="25">
        <f>Fuels!AB20</f>
        <v>3427</v>
      </c>
      <c r="AC45" s="25">
        <f>Fuels!AC20</f>
        <v>3426</v>
      </c>
      <c r="AD45" s="25">
        <f>Fuels!AD20</f>
        <v>3427</v>
      </c>
      <c r="AE45" s="25">
        <f>Fuels!AE20</f>
        <v>0</v>
      </c>
      <c r="AF45" s="25">
        <f>Fuels!AF20</f>
        <v>0</v>
      </c>
    </row>
    <row r="46" spans="1:32" x14ac:dyDescent="0.25">
      <c r="A46" s="7"/>
    </row>
    <row r="47" spans="1:32" x14ac:dyDescent="0.25">
      <c r="A47" s="8" t="s">
        <v>160</v>
      </c>
    </row>
    <row r="48" spans="1:32" x14ac:dyDescent="0.25">
      <c r="A48" s="19" t="s">
        <v>2</v>
      </c>
      <c r="C48" t="s">
        <v>74</v>
      </c>
      <c r="D48" t="s">
        <v>5</v>
      </c>
      <c r="E48" t="s">
        <v>6</v>
      </c>
      <c r="F48" t="s">
        <v>7</v>
      </c>
      <c r="G48" t="s">
        <v>75</v>
      </c>
      <c r="H48" t="s">
        <v>5</v>
      </c>
      <c r="I48" t="s">
        <v>6</v>
      </c>
      <c r="J48" t="s">
        <v>7</v>
      </c>
      <c r="K48" t="s">
        <v>76</v>
      </c>
      <c r="L48" t="s">
        <v>5</v>
      </c>
      <c r="M48" t="s">
        <v>6</v>
      </c>
      <c r="N48" t="s">
        <v>7</v>
      </c>
      <c r="O48" t="s">
        <v>77</v>
      </c>
      <c r="P48" t="s">
        <v>5</v>
      </c>
      <c r="Q48" t="s">
        <v>6</v>
      </c>
      <c r="R48" t="s">
        <v>7</v>
      </c>
      <c r="S48" t="s">
        <v>78</v>
      </c>
      <c r="T48" t="s">
        <v>5</v>
      </c>
      <c r="U48" t="s">
        <v>6</v>
      </c>
      <c r="V48" t="s">
        <v>7</v>
      </c>
      <c r="W48" t="s">
        <v>79</v>
      </c>
      <c r="X48" t="s">
        <v>5</v>
      </c>
      <c r="Y48" t="s">
        <v>6</v>
      </c>
      <c r="Z48" t="s">
        <v>7</v>
      </c>
      <c r="AA48" t="s">
        <v>80</v>
      </c>
      <c r="AB48" t="s">
        <v>5</v>
      </c>
      <c r="AC48" t="s">
        <v>6</v>
      </c>
      <c r="AD48" t="s">
        <v>7</v>
      </c>
      <c r="AE48" t="s">
        <v>81</v>
      </c>
      <c r="AF48" t="s">
        <v>5</v>
      </c>
    </row>
    <row r="49" spans="1:32" x14ac:dyDescent="0.25">
      <c r="A49" s="19" t="s">
        <v>61</v>
      </c>
      <c r="C49" s="25">
        <f t="shared" ref="C49:AF49" si="10">SUM(C39:C41)</f>
        <v>207001</v>
      </c>
      <c r="D49" s="25">
        <f t="shared" si="10"/>
        <v>246919</v>
      </c>
      <c r="E49" s="25">
        <f t="shared" si="10"/>
        <v>273030</v>
      </c>
      <c r="F49" s="25">
        <f t="shared" si="10"/>
        <v>262607</v>
      </c>
      <c r="G49" s="25">
        <f t="shared" si="10"/>
        <v>258548</v>
      </c>
      <c r="H49" s="25">
        <f t="shared" si="10"/>
        <v>262546</v>
      </c>
      <c r="I49" s="25">
        <f t="shared" si="10"/>
        <v>354773</v>
      </c>
      <c r="J49" s="25">
        <f t="shared" si="10"/>
        <v>328563</v>
      </c>
      <c r="K49" s="25">
        <f t="shared" si="10"/>
        <v>431644</v>
      </c>
      <c r="L49" s="25">
        <f t="shared" si="10"/>
        <v>412859</v>
      </c>
      <c r="M49" s="25">
        <f t="shared" si="10"/>
        <v>563157</v>
      </c>
      <c r="N49" s="25">
        <f t="shared" si="10"/>
        <v>476004</v>
      </c>
      <c r="O49" s="25">
        <f t="shared" si="10"/>
        <v>432588</v>
      </c>
      <c r="P49" s="25">
        <f t="shared" si="10"/>
        <v>522129</v>
      </c>
      <c r="Q49" s="25">
        <f t="shared" si="10"/>
        <v>509671</v>
      </c>
      <c r="R49" s="25">
        <f t="shared" si="10"/>
        <v>478509</v>
      </c>
      <c r="S49" s="25">
        <f t="shared" si="10"/>
        <v>458351</v>
      </c>
      <c r="T49" s="25">
        <f t="shared" si="10"/>
        <v>484000</v>
      </c>
      <c r="U49" s="25">
        <f t="shared" si="10"/>
        <v>505725</v>
      </c>
      <c r="V49" s="25">
        <f t="shared" si="10"/>
        <v>548303</v>
      </c>
      <c r="W49" s="25">
        <f t="shared" si="10"/>
        <v>798073</v>
      </c>
      <c r="X49" s="25">
        <f t="shared" si="10"/>
        <v>831009</v>
      </c>
      <c r="Y49" s="25">
        <f t="shared" si="10"/>
        <v>873603</v>
      </c>
      <c r="Z49" s="25">
        <f t="shared" si="10"/>
        <v>814114</v>
      </c>
      <c r="AA49" s="25">
        <f t="shared" si="10"/>
        <v>722841</v>
      </c>
      <c r="AB49" s="25">
        <f t="shared" si="10"/>
        <v>809859</v>
      </c>
      <c r="AC49" s="25">
        <f t="shared" si="10"/>
        <v>870161</v>
      </c>
      <c r="AD49" s="25">
        <f t="shared" si="10"/>
        <v>802005</v>
      </c>
      <c r="AE49" s="25">
        <f t="shared" si="10"/>
        <v>711328</v>
      </c>
      <c r="AF49" s="25">
        <f t="shared" si="10"/>
        <v>740923</v>
      </c>
    </row>
    <row r="50" spans="1:32" x14ac:dyDescent="0.25">
      <c r="A50" s="19" t="s">
        <v>53</v>
      </c>
      <c r="C50" s="25">
        <f t="shared" ref="C50:AF50" si="11">SUM(C37:C38)</f>
        <v>459</v>
      </c>
      <c r="D50" s="25">
        <f t="shared" si="11"/>
        <v>1293</v>
      </c>
      <c r="E50" s="25">
        <f t="shared" si="11"/>
        <v>2455</v>
      </c>
      <c r="F50" s="25">
        <f t="shared" si="11"/>
        <v>3536</v>
      </c>
      <c r="G50" s="25">
        <f t="shared" si="11"/>
        <v>4519</v>
      </c>
      <c r="H50" s="25">
        <f t="shared" si="11"/>
        <v>5560</v>
      </c>
      <c r="I50" s="25">
        <f t="shared" si="11"/>
        <v>7294</v>
      </c>
      <c r="J50" s="25">
        <f t="shared" si="11"/>
        <v>9611</v>
      </c>
      <c r="K50" s="25">
        <f t="shared" si="11"/>
        <v>15051</v>
      </c>
      <c r="L50" s="25">
        <f t="shared" si="11"/>
        <v>19516</v>
      </c>
      <c r="M50" s="25">
        <f t="shared" si="11"/>
        <v>25039</v>
      </c>
      <c r="N50" s="25">
        <f t="shared" si="11"/>
        <v>34347</v>
      </c>
      <c r="O50" s="25">
        <f t="shared" si="11"/>
        <v>41753</v>
      </c>
      <c r="P50" s="25">
        <f t="shared" si="11"/>
        <v>51092</v>
      </c>
      <c r="Q50" s="25">
        <f t="shared" si="11"/>
        <v>59366</v>
      </c>
      <c r="R50" s="25">
        <f t="shared" si="11"/>
        <v>69119</v>
      </c>
      <c r="S50" s="25">
        <f t="shared" si="11"/>
        <v>73708</v>
      </c>
      <c r="T50" s="25">
        <f t="shared" si="11"/>
        <v>78072</v>
      </c>
      <c r="U50" s="25">
        <f t="shared" si="11"/>
        <v>91036</v>
      </c>
      <c r="V50" s="25">
        <f t="shared" si="11"/>
        <v>94924</v>
      </c>
      <c r="W50" s="25">
        <f t="shared" si="11"/>
        <v>206464</v>
      </c>
      <c r="X50" s="25">
        <f t="shared" si="11"/>
        <v>216149</v>
      </c>
      <c r="Y50" s="25">
        <f t="shared" si="11"/>
        <v>225640</v>
      </c>
      <c r="Z50" s="25">
        <f t="shared" si="11"/>
        <v>257321</v>
      </c>
      <c r="AA50" s="25">
        <f t="shared" si="11"/>
        <v>291645</v>
      </c>
      <c r="AB50" s="25">
        <f t="shared" si="11"/>
        <v>295010</v>
      </c>
      <c r="AC50" s="25">
        <f t="shared" si="11"/>
        <v>303385</v>
      </c>
      <c r="AD50" s="25">
        <f t="shared" si="11"/>
        <v>324060</v>
      </c>
      <c r="AE50" s="25">
        <f t="shared" si="11"/>
        <v>354930</v>
      </c>
      <c r="AF50" s="25">
        <f t="shared" si="11"/>
        <v>374667</v>
      </c>
    </row>
    <row r="51" spans="1:32" x14ac:dyDescent="0.25">
      <c r="A51" s="19" t="s">
        <v>24</v>
      </c>
      <c r="C51" s="25">
        <f t="shared" ref="C51:AF51" si="12">SUM(C34:C35)</f>
        <v>39934</v>
      </c>
      <c r="D51" s="25">
        <f t="shared" si="12"/>
        <v>42169</v>
      </c>
      <c r="E51" s="25">
        <f t="shared" si="12"/>
        <v>41443</v>
      </c>
      <c r="F51" s="25">
        <f t="shared" si="12"/>
        <v>40844</v>
      </c>
      <c r="G51" s="25">
        <f t="shared" si="12"/>
        <v>40226</v>
      </c>
      <c r="H51" s="25">
        <f t="shared" si="12"/>
        <v>43158</v>
      </c>
      <c r="I51" s="25">
        <f t="shared" si="12"/>
        <v>49942</v>
      </c>
      <c r="J51" s="25">
        <f t="shared" si="12"/>
        <v>49844</v>
      </c>
      <c r="K51" s="25">
        <f t="shared" si="12"/>
        <v>59246</v>
      </c>
      <c r="L51" s="25">
        <f t="shared" si="12"/>
        <v>58052</v>
      </c>
      <c r="M51" s="25">
        <f t="shared" si="12"/>
        <v>50834</v>
      </c>
      <c r="N51" s="25">
        <f t="shared" si="12"/>
        <v>53816</v>
      </c>
      <c r="O51" s="25">
        <f t="shared" si="12"/>
        <v>57704</v>
      </c>
      <c r="P51" s="25">
        <f t="shared" si="12"/>
        <v>70435</v>
      </c>
      <c r="Q51" s="25">
        <f t="shared" si="12"/>
        <v>60886</v>
      </c>
      <c r="R51" s="25">
        <f t="shared" si="12"/>
        <v>58340</v>
      </c>
      <c r="S51" s="25">
        <f t="shared" si="12"/>
        <v>54423</v>
      </c>
      <c r="T51" s="25">
        <f t="shared" si="12"/>
        <v>43984</v>
      </c>
      <c r="U51" s="25">
        <f t="shared" si="12"/>
        <v>42638</v>
      </c>
      <c r="V51" s="25">
        <f t="shared" si="12"/>
        <v>40464</v>
      </c>
      <c r="W51" s="25">
        <f t="shared" si="12"/>
        <v>39883</v>
      </c>
      <c r="X51" s="25">
        <f t="shared" si="12"/>
        <v>41523</v>
      </c>
      <c r="Y51" s="25">
        <f t="shared" si="12"/>
        <v>39990</v>
      </c>
      <c r="Z51" s="25">
        <f t="shared" si="12"/>
        <v>37780</v>
      </c>
      <c r="AA51" s="25">
        <f t="shared" si="12"/>
        <v>15855</v>
      </c>
      <c r="AB51" s="25">
        <f t="shared" si="12"/>
        <v>14212</v>
      </c>
      <c r="AC51" s="25">
        <f t="shared" si="12"/>
        <v>14206</v>
      </c>
      <c r="AD51" s="25">
        <f t="shared" si="12"/>
        <v>14423</v>
      </c>
      <c r="AE51" s="25">
        <f t="shared" si="12"/>
        <v>15608</v>
      </c>
      <c r="AF51" s="25">
        <f t="shared" si="12"/>
        <v>16775</v>
      </c>
    </row>
    <row r="52" spans="1:32" x14ac:dyDescent="0.25">
      <c r="A52" s="19" t="s">
        <v>25</v>
      </c>
      <c r="C52" s="25">
        <f t="shared" ref="C52:AF52" si="13">SUM(C32:C33)</f>
        <v>2212</v>
      </c>
      <c r="D52" s="25">
        <f t="shared" si="13"/>
        <v>3069</v>
      </c>
      <c r="E52" s="25">
        <f t="shared" si="13"/>
        <v>4960</v>
      </c>
      <c r="F52" s="25">
        <f t="shared" si="13"/>
        <v>4474</v>
      </c>
      <c r="G52" s="25">
        <f t="shared" si="13"/>
        <v>4367</v>
      </c>
      <c r="H52" s="25">
        <f t="shared" si="13"/>
        <v>4221</v>
      </c>
      <c r="I52" s="25">
        <f t="shared" si="13"/>
        <v>3577</v>
      </c>
      <c r="J52" s="25">
        <f t="shared" si="13"/>
        <v>2680</v>
      </c>
      <c r="K52" s="25">
        <f t="shared" si="13"/>
        <v>4240</v>
      </c>
      <c r="L52" s="25">
        <f t="shared" si="13"/>
        <v>5180</v>
      </c>
      <c r="M52" s="25">
        <f t="shared" si="13"/>
        <v>49115</v>
      </c>
      <c r="N52" s="25">
        <f t="shared" si="13"/>
        <v>39534</v>
      </c>
      <c r="O52" s="25">
        <f t="shared" si="13"/>
        <v>41704</v>
      </c>
      <c r="P52" s="25">
        <f t="shared" si="13"/>
        <v>37832</v>
      </c>
      <c r="Q52" s="25">
        <f t="shared" si="13"/>
        <v>72480</v>
      </c>
      <c r="R52" s="25">
        <f t="shared" si="13"/>
        <v>87230</v>
      </c>
      <c r="S52" s="25">
        <f t="shared" si="13"/>
        <v>101324</v>
      </c>
      <c r="T52" s="25">
        <f t="shared" si="13"/>
        <v>150581</v>
      </c>
      <c r="U52" s="25">
        <f t="shared" si="13"/>
        <v>172350</v>
      </c>
      <c r="V52" s="25">
        <f t="shared" si="13"/>
        <v>175955</v>
      </c>
      <c r="W52" s="25">
        <f t="shared" si="13"/>
        <v>190635</v>
      </c>
      <c r="X52" s="25">
        <f t="shared" si="13"/>
        <v>196874</v>
      </c>
      <c r="Y52" s="25">
        <f t="shared" si="13"/>
        <v>154994</v>
      </c>
      <c r="Z52" s="25">
        <f t="shared" si="13"/>
        <v>150891</v>
      </c>
      <c r="AA52" s="25">
        <f t="shared" si="13"/>
        <v>136639</v>
      </c>
      <c r="AB52" s="25">
        <f t="shared" si="13"/>
        <v>173392</v>
      </c>
      <c r="AC52" s="25">
        <f t="shared" si="13"/>
        <v>185162</v>
      </c>
      <c r="AD52" s="25">
        <f t="shared" si="13"/>
        <v>185603</v>
      </c>
      <c r="AE52" s="25">
        <f t="shared" si="13"/>
        <v>179359</v>
      </c>
      <c r="AF52" s="25">
        <f t="shared" si="13"/>
        <v>168945</v>
      </c>
    </row>
    <row r="53" spans="1:32" x14ac:dyDescent="0.25">
      <c r="A53" s="19" t="s">
        <v>19</v>
      </c>
      <c r="C53" s="25">
        <f t="shared" ref="C53:AF53" si="14">C42</f>
        <v>12300</v>
      </c>
      <c r="D53" s="25">
        <f t="shared" si="14"/>
        <v>21284</v>
      </c>
      <c r="E53" s="25">
        <f t="shared" si="14"/>
        <v>22065</v>
      </c>
      <c r="F53" s="25">
        <f t="shared" si="14"/>
        <v>27712</v>
      </c>
      <c r="G53" s="25">
        <f t="shared" si="14"/>
        <v>34458</v>
      </c>
      <c r="H53" s="25">
        <f t="shared" si="14"/>
        <v>41895</v>
      </c>
      <c r="I53" s="25">
        <f t="shared" si="14"/>
        <v>34051</v>
      </c>
      <c r="J53" s="25">
        <f t="shared" si="14"/>
        <v>37898</v>
      </c>
      <c r="K53" s="25">
        <f t="shared" si="14"/>
        <v>46947</v>
      </c>
      <c r="L53" s="25">
        <f t="shared" si="14"/>
        <v>122102</v>
      </c>
      <c r="M53" s="25">
        <f t="shared" si="14"/>
        <v>123186</v>
      </c>
      <c r="N53" s="25">
        <f t="shared" si="14"/>
        <v>252312</v>
      </c>
      <c r="O53" s="25">
        <f t="shared" si="14"/>
        <v>158845</v>
      </c>
      <c r="P53" s="25">
        <f t="shared" si="14"/>
        <v>156874</v>
      </c>
      <c r="Q53" s="25">
        <f t="shared" si="14"/>
        <v>143376</v>
      </c>
      <c r="R53" s="25">
        <f t="shared" si="14"/>
        <v>204252</v>
      </c>
      <c r="S53" s="25">
        <f t="shared" si="14"/>
        <v>178702</v>
      </c>
      <c r="T53" s="25">
        <f t="shared" si="14"/>
        <v>270167</v>
      </c>
      <c r="U53" s="25">
        <f t="shared" si="14"/>
        <v>343733</v>
      </c>
      <c r="V53" s="25">
        <f t="shared" si="14"/>
        <v>341156</v>
      </c>
      <c r="W53" s="25">
        <f t="shared" si="14"/>
        <v>301352</v>
      </c>
      <c r="X53" s="25">
        <f t="shared" si="14"/>
        <v>388860</v>
      </c>
      <c r="Y53" s="25">
        <f t="shared" si="14"/>
        <v>470248</v>
      </c>
      <c r="Z53" s="25">
        <f t="shared" si="14"/>
        <v>550529</v>
      </c>
      <c r="AA53" s="25">
        <f t="shared" si="14"/>
        <v>306632</v>
      </c>
      <c r="AB53" s="25">
        <f t="shared" si="14"/>
        <v>320403</v>
      </c>
      <c r="AC53" s="25">
        <f t="shared" si="14"/>
        <v>390633</v>
      </c>
      <c r="AD53" s="25">
        <f t="shared" si="14"/>
        <v>356769</v>
      </c>
      <c r="AE53" s="25">
        <f t="shared" si="14"/>
        <v>297647</v>
      </c>
      <c r="AF53" s="25">
        <f t="shared" si="14"/>
        <v>351082</v>
      </c>
    </row>
    <row r="54" spans="1:32" x14ac:dyDescent="0.25">
      <c r="A54" s="19" t="s">
        <v>161</v>
      </c>
      <c r="C54" s="25">
        <f t="shared" ref="C54:AF54" si="15">C43</f>
        <v>3070</v>
      </c>
      <c r="D54" s="25">
        <f t="shared" si="15"/>
        <v>3368</v>
      </c>
      <c r="E54" s="25">
        <f t="shared" si="15"/>
        <v>4362</v>
      </c>
      <c r="F54" s="25">
        <f t="shared" si="15"/>
        <v>6220</v>
      </c>
      <c r="G54" s="25">
        <f t="shared" si="15"/>
        <v>6701</v>
      </c>
      <c r="H54" s="25">
        <f t="shared" si="15"/>
        <v>6804</v>
      </c>
      <c r="I54" s="25">
        <f t="shared" si="15"/>
        <v>7938</v>
      </c>
      <c r="J54" s="25">
        <f t="shared" si="15"/>
        <v>51216</v>
      </c>
      <c r="K54" s="25">
        <f t="shared" si="15"/>
        <v>64397</v>
      </c>
      <c r="L54" s="25">
        <f t="shared" si="15"/>
        <v>178165</v>
      </c>
      <c r="M54" s="25">
        <f t="shared" si="15"/>
        <v>281298</v>
      </c>
      <c r="N54" s="25">
        <f t="shared" si="15"/>
        <v>253450</v>
      </c>
      <c r="O54" s="25">
        <f t="shared" si="15"/>
        <v>192175</v>
      </c>
      <c r="P54" s="25">
        <f t="shared" si="15"/>
        <v>211004</v>
      </c>
      <c r="Q54" s="25">
        <f t="shared" si="15"/>
        <v>260123</v>
      </c>
      <c r="R54" s="25">
        <f t="shared" si="15"/>
        <v>180884</v>
      </c>
      <c r="S54" s="25">
        <f t="shared" si="15"/>
        <v>204054</v>
      </c>
      <c r="T54" s="25">
        <f t="shared" si="15"/>
        <v>238751</v>
      </c>
      <c r="U54" s="25">
        <f t="shared" si="15"/>
        <v>296768</v>
      </c>
      <c r="V54" s="25">
        <f t="shared" si="15"/>
        <v>293906</v>
      </c>
      <c r="W54" s="25">
        <f t="shared" si="15"/>
        <v>266508</v>
      </c>
      <c r="X54" s="25">
        <f t="shared" si="15"/>
        <v>669370</v>
      </c>
      <c r="Y54" s="25">
        <f t="shared" si="15"/>
        <v>577493</v>
      </c>
      <c r="Z54" s="25">
        <f t="shared" si="15"/>
        <v>650579</v>
      </c>
      <c r="AA54" s="25">
        <f t="shared" si="15"/>
        <v>608609</v>
      </c>
      <c r="AB54" s="25">
        <f t="shared" si="15"/>
        <v>833060</v>
      </c>
      <c r="AC54" s="25">
        <f t="shared" si="15"/>
        <v>841941</v>
      </c>
      <c r="AD54" s="25">
        <f t="shared" si="15"/>
        <v>675433</v>
      </c>
      <c r="AE54" s="25">
        <f t="shared" si="15"/>
        <v>822711</v>
      </c>
      <c r="AF54" s="25">
        <f t="shared" si="15"/>
        <v>871049</v>
      </c>
    </row>
    <row r="55" spans="1:32" ht="45" x14ac:dyDescent="0.25">
      <c r="A55" s="3" t="s">
        <v>186</v>
      </c>
      <c r="C55" s="25">
        <f t="shared" ref="C55:AF55" si="16">SUM(C36,C44:C45)</f>
        <v>0</v>
      </c>
      <c r="D55" s="25">
        <f t="shared" si="16"/>
        <v>0</v>
      </c>
      <c r="E55" s="25">
        <f t="shared" si="16"/>
        <v>0</v>
      </c>
      <c r="F55" s="25">
        <f t="shared" si="16"/>
        <v>0</v>
      </c>
      <c r="G55" s="25">
        <f t="shared" si="16"/>
        <v>0</v>
      </c>
      <c r="H55" s="25">
        <f t="shared" si="16"/>
        <v>0</v>
      </c>
      <c r="I55" s="25">
        <f t="shared" si="16"/>
        <v>0</v>
      </c>
      <c r="J55" s="25">
        <f t="shared" si="16"/>
        <v>0</v>
      </c>
      <c r="K55" s="25">
        <f t="shared" si="16"/>
        <v>0</v>
      </c>
      <c r="L55" s="25">
        <f t="shared" si="16"/>
        <v>0</v>
      </c>
      <c r="M55" s="25">
        <f t="shared" si="16"/>
        <v>0</v>
      </c>
      <c r="N55" s="25">
        <f t="shared" si="16"/>
        <v>0</v>
      </c>
      <c r="O55" s="25">
        <f t="shared" si="16"/>
        <v>0</v>
      </c>
      <c r="P55" s="25">
        <f t="shared" si="16"/>
        <v>0</v>
      </c>
      <c r="Q55" s="25">
        <f t="shared" si="16"/>
        <v>0</v>
      </c>
      <c r="R55" s="25">
        <f t="shared" si="16"/>
        <v>0</v>
      </c>
      <c r="S55" s="25">
        <f t="shared" si="16"/>
        <v>0</v>
      </c>
      <c r="T55" s="25">
        <f t="shared" si="16"/>
        <v>0</v>
      </c>
      <c r="U55" s="25">
        <f t="shared" si="16"/>
        <v>50</v>
      </c>
      <c r="V55" s="25">
        <f t="shared" si="16"/>
        <v>24</v>
      </c>
      <c r="W55" s="25">
        <f t="shared" si="16"/>
        <v>37975</v>
      </c>
      <c r="X55" s="25">
        <f t="shared" si="16"/>
        <v>38243</v>
      </c>
      <c r="Y55" s="25">
        <f t="shared" si="16"/>
        <v>39843</v>
      </c>
      <c r="Z55" s="25">
        <f t="shared" si="16"/>
        <v>39493</v>
      </c>
      <c r="AA55" s="25">
        <f t="shared" si="16"/>
        <v>4520</v>
      </c>
      <c r="AB55" s="25">
        <f t="shared" si="16"/>
        <v>5109</v>
      </c>
      <c r="AC55" s="25">
        <f t="shared" si="16"/>
        <v>5209</v>
      </c>
      <c r="AD55" s="25">
        <f t="shared" si="16"/>
        <v>5135</v>
      </c>
      <c r="AE55" s="25">
        <f t="shared" si="16"/>
        <v>2008</v>
      </c>
      <c r="AF55" s="25">
        <f t="shared" si="16"/>
        <v>2527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Fuels</vt:lpstr>
      <vt:lpstr>FeedStock</vt:lpstr>
      <vt:lpstr>Graphs</vt:lpstr>
      <vt:lpstr>Graph Data</vt:lpstr>
      <vt:lpstr>Fuels!Print_Titles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d'Esterhazy, Stephen@ARB</dc:creator>
  <cp:lastModifiedBy>d'Esterhazy, Stephen@ARB</cp:lastModifiedBy>
  <dcterms:created xsi:type="dcterms:W3CDTF">2018-07-03T22:17:50Z</dcterms:created>
  <dcterms:modified xsi:type="dcterms:W3CDTF">2018-11-01T00:51:24Z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