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15" windowHeight="8445" activeTab="0"/>
  </bookViews>
  <sheets>
    <sheet name="ReadMe" sheetId="1" r:id="rId1"/>
    <sheet name="CHT age dist" sheetId="2" r:id="rId2"/>
    <sheet name="Modeled" sheetId="3" r:id="rId3"/>
    <sheet name="DMV results" sheetId="4" r:id="rId4"/>
    <sheet name="query code" sheetId="5" r:id="rId5"/>
  </sheets>
  <definedNames/>
  <calcPr fullCalcOnLoad="1"/>
</workbook>
</file>

<file path=xl/sharedStrings.xml><?xml version="1.0" encoding="utf-8"?>
<sst xmlns="http://schemas.openxmlformats.org/spreadsheetml/2006/main" count="195" uniqueCount="102">
  <si>
    <t>GVW_CODE</t>
  </si>
  <si>
    <t>CountOfSTATUS_CODE</t>
  </si>
  <si>
    <t/>
  </si>
  <si>
    <t>1</t>
  </si>
  <si>
    <t>2</t>
  </si>
  <si>
    <t>3</t>
  </si>
  <si>
    <t>4</t>
  </si>
  <si>
    <t>5</t>
  </si>
  <si>
    <t>6</t>
  </si>
  <si>
    <t>7</t>
  </si>
  <si>
    <t>8</t>
  </si>
  <si>
    <t>Count</t>
  </si>
  <si>
    <t>BAR_RANK =T6</t>
  </si>
  <si>
    <t>Status Code = C, E, or like "S%"</t>
  </si>
  <si>
    <t>Motive_Power = D</t>
  </si>
  <si>
    <t>&lt;=6,000</t>
  </si>
  <si>
    <t>6,001~10,000</t>
  </si>
  <si>
    <t>10,001~14,000</t>
  </si>
  <si>
    <t>14,001~16,000</t>
  </si>
  <si>
    <t>16,001~19,500</t>
  </si>
  <si>
    <t>19,501~26,000</t>
  </si>
  <si>
    <t>26,001~33,000</t>
  </si>
  <si>
    <t>&gt;33,000</t>
  </si>
  <si>
    <t>GVWR</t>
  </si>
  <si>
    <t>7+8</t>
  </si>
  <si>
    <t>1~8</t>
  </si>
  <si>
    <t>YEAR_MODEL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</si>
  <si>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</si>
  <si>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</si>
  <si>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</si>
  <si>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</si>
  <si>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</si>
  <si>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</si>
  <si>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</si>
  <si>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</si>
  <si>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</si>
  <si>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</si>
  <si>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</si>
  <si>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</si>
  <si>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</si>
  <si>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</si>
  <si>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</si>
  <si>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</si>
  <si>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</si>
  <si>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</si>
  <si>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</si>
  <si>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</si>
  <si>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</si>
  <si>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</si>
  <si>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</si>
  <si>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</si>
  <si>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</si>
  <si>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</si>
  <si>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</si>
  <si>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1979</t>
  </si>
  <si>
    <t>1978</t>
  </si>
  <si>
    <t>1977</t>
  </si>
  <si>
    <t>1976</t>
  </si>
  <si>
    <t>1975</t>
  </si>
  <si>
    <t>1974</t>
  </si>
  <si>
    <t>1973</t>
  </si>
  <si>
    <t>1972</t>
  </si>
  <si>
    <t>1971</t>
  </si>
  <si>
    <t>1970</t>
  </si>
  <si>
    <t>1969</t>
  </si>
  <si>
    <t>1968</t>
  </si>
  <si>
    <t>1967</t>
  </si>
  <si>
    <t>1966</t>
  </si>
  <si>
    <t>All</t>
  </si>
  <si>
    <t>7&amp;8</t>
  </si>
  <si>
    <t>Age</t>
  </si>
  <si>
    <t>7&amp;8 to all</t>
  </si>
  <si>
    <t>avg age</t>
  </si>
  <si>
    <t>SELECT</t>
  </si>
  <si>
    <t>MASTER_LIST_2005B_NEW.DB_ID</t>
  </si>
  <si>
    <t>MASTER_LIST_2005B_NEW.BAR_RANK,</t>
  </si>
  <si>
    <t>MASTER_LIST_2005B_NEW.YEAR_MODEL,</t>
  </si>
  <si>
    <t>MASTER_LIST_2005B_NEW.MOTIVE_POWER,</t>
  </si>
  <si>
    <t>MASTER_LIST_2005B_NEW.STATUS_CODE,</t>
  </si>
  <si>
    <t>DMV2005B_PTOB.GVW_CODE</t>
  </si>
  <si>
    <t>FROM</t>
  </si>
  <si>
    <t>MASTER_LIST_2005B_NEW,</t>
  </si>
  <si>
    <t>DMV2005B_PTOB</t>
  </si>
  <si>
    <t>WHERE</t>
  </si>
  <si>
    <t>MASTER_LIST_2005B_NEW.DB_ID = DMV2005B_PTOB.DB_ID AND</t>
  </si>
  <si>
    <t>MASTER_LIST_2005B_NEW.MOTIVE_POWER = "D" AND</t>
  </si>
  <si>
    <t>MASTER_LIST_2005B_NEW.BAR_RANK = "T6" AND</t>
  </si>
  <si>
    <t>(MASTER_LIST_2005B_NEW.STATUS_CODE LIKE  "S%" OR</t>
  </si>
  <si>
    <t>MASTER_LIST_2005B_NEW.STATUS_CODE = "C" OR</t>
  </si>
  <si>
    <t>MASTER_LIST_2005B_NEW.STATUS_CODE = "E")</t>
  </si>
  <si>
    <t>% relative to total</t>
  </si>
  <si>
    <t>Avg age &gt;26000, modeled</t>
  </si>
  <si>
    <t>avg age &gt;26000, DMV</t>
  </si>
  <si>
    <t>% of 26000 out of total T6</t>
  </si>
  <si>
    <t>&gt;26000 modeled</t>
  </si>
  <si>
    <t>&gt;26000 dist</t>
  </si>
  <si>
    <t>Based on DMV 2005 dataset for all T6.</t>
  </si>
  <si>
    <t>GVWR based on GVW_code in the dataset</t>
  </si>
  <si>
    <t>-1~8</t>
  </si>
  <si>
    <t>9~13</t>
  </si>
  <si>
    <t>14 and older</t>
  </si>
  <si>
    <t>% &gt;26,000lbs relative to 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</si>
</sst>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</numFmts>
  <fonts count="10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2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wrapText="1"/>
      <protection/>
    </xf>
    <xf numFmtId="0" fontId="1" fillId="0" borderId="2" xfId="21" applyFont="1" applyFill="1" applyBorder="1" applyAlignment="1">
      <alignment horizontal="right" wrapText="1"/>
      <protection/>
    </xf>
    <xf numFmtId="0" fontId="1" fillId="0" borderId="0" xfId="21" applyFont="1" applyFill="1" applyBorder="1" applyAlignment="1">
      <alignment wrapText="1"/>
      <protection/>
    </xf>
    <xf numFmtId="9" fontId="0" fillId="0" borderId="0" xfId="22" applyAlignment="1">
      <alignment/>
    </xf>
    <xf numFmtId="164" fontId="0" fillId="0" borderId="0" xfId="22" applyNumberFormat="1" applyAlignment="1">
      <alignment/>
    </xf>
    <xf numFmtId="0" fontId="1" fillId="0" borderId="3" xfId="21" applyFont="1" applyFill="1" applyBorder="1" applyAlignment="1">
      <alignment wrapText="1"/>
      <protection/>
    </xf>
    <xf numFmtId="0" fontId="1" fillId="0" borderId="3" xfId="21" applyFont="1" applyFill="1" applyBorder="1" applyAlignment="1">
      <alignment horizontal="right" wrapText="1"/>
      <protection/>
    </xf>
    <xf numFmtId="0" fontId="1" fillId="0" borderId="0" xfId="21" applyFont="1" applyFill="1" applyBorder="1" applyAlignment="1">
      <alignment horizontal="center"/>
      <protection/>
    </xf>
    <xf numFmtId="0" fontId="1" fillId="2" borderId="4" xfId="2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4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9" fontId="0" fillId="4" borderId="0" xfId="0" applyNumberFormat="1" applyFill="1" applyAlignment="1">
      <alignment/>
    </xf>
    <xf numFmtId="9" fontId="0" fillId="3" borderId="0" xfId="0" applyNumberFormat="1" applyFill="1" applyAlignment="1">
      <alignment/>
    </xf>
    <xf numFmtId="9" fontId="0" fillId="5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1" fillId="2" borderId="1" xfId="21" applyFont="1" applyFill="1" applyBorder="1" applyAlignment="1">
      <alignment horizontal="center" wrapText="1"/>
      <protection/>
    </xf>
    <xf numFmtId="0" fontId="1" fillId="2" borderId="4" xfId="21" applyFont="1" applyFill="1" applyBorder="1" applyAlignment="1">
      <alignment horizontal="center" wrapText="1"/>
      <protection/>
    </xf>
    <xf numFmtId="0" fontId="1" fillId="2" borderId="5" xfId="21" applyFont="1" applyFill="1" applyBorder="1" applyAlignment="1">
      <alignment horizontal="center" wrapText="1"/>
      <protection/>
    </xf>
    <xf numFmtId="0" fontId="1" fillId="2" borderId="0" xfId="21" applyFont="1" applyFill="1" applyBorder="1" applyAlignment="1">
      <alignment horizontal="center" wrapText="1"/>
      <protection/>
    </xf>
    <xf numFmtId="0" fontId="8" fillId="0" borderId="0" xfId="0" applyFont="1" applyAlignment="1">
      <alignment wrapText="1"/>
    </xf>
    <xf numFmtId="2" fontId="8" fillId="0" borderId="0" xfId="0" applyNumberFormat="1" applyFont="1" applyAlignment="1">
      <alignment/>
    </xf>
    <xf numFmtId="164" fontId="8" fillId="0" borderId="0" xfId="22" applyNumberFormat="1" applyFont="1" applyAlignment="1">
      <alignment/>
    </xf>
    <xf numFmtId="49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Between 26,001 and 33,000 lbs GVWR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'DMV results'!$E$6:$E$46</c:f>
              <c:numCache>
                <c:ptCount val="41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</c:numCache>
            </c:numRef>
          </c:xVal>
          <c:yVal>
            <c:numRef>
              <c:f>'DMV results'!$H$6:$H$46</c:f>
              <c:numCache>
                <c:ptCount val="41"/>
                <c:pt idx="0">
                  <c:v>0.014398630619745254</c:v>
                </c:pt>
                <c:pt idx="1">
                  <c:v>0.045813824699189445</c:v>
                </c:pt>
                <c:pt idx="2">
                  <c:v>0.03320243669133565</c:v>
                </c:pt>
                <c:pt idx="3">
                  <c:v>0.03482605850073</c:v>
                </c:pt>
                <c:pt idx="4">
                  <c:v>0.032346574032120025</c:v>
                </c:pt>
                <c:pt idx="5">
                  <c:v>0.046996928963399284</c:v>
                </c:pt>
                <c:pt idx="6">
                  <c:v>0.06450435483058954</c:v>
                </c:pt>
                <c:pt idx="7">
                  <c:v>0.054271761566732114</c:v>
                </c:pt>
                <c:pt idx="8">
                  <c:v>0.04542365201631174</c:v>
                </c:pt>
                <c:pt idx="9">
                  <c:v>0.03925640638372854</c:v>
                </c:pt>
                <c:pt idx="10">
                  <c:v>0.043573478326536776</c:v>
                </c:pt>
                <c:pt idx="11">
                  <c:v>0.0601495242410512</c:v>
                </c:pt>
                <c:pt idx="12">
                  <c:v>0.038098474550672105</c:v>
                </c:pt>
                <c:pt idx="13">
                  <c:v>0.032384332678850124</c:v>
                </c:pt>
                <c:pt idx="14">
                  <c:v>0.030320193324271258</c:v>
                </c:pt>
                <c:pt idx="15">
                  <c:v>0.041521925187534614</c:v>
                </c:pt>
                <c:pt idx="16">
                  <c:v>0.05564365906459246</c:v>
                </c:pt>
                <c:pt idx="17">
                  <c:v>0.038413129940089615</c:v>
                </c:pt>
                <c:pt idx="18">
                  <c:v>0.040867441977546194</c:v>
                </c:pt>
                <c:pt idx="19">
                  <c:v>0.04028847606101797</c:v>
                </c:pt>
                <c:pt idx="20">
                  <c:v>0.03262347077480743</c:v>
                </c:pt>
                <c:pt idx="21">
                  <c:v>0.029023813119871116</c:v>
                </c:pt>
                <c:pt idx="22">
                  <c:v>0.026103811106076624</c:v>
                </c:pt>
                <c:pt idx="23">
                  <c:v>0.011440869959220662</c:v>
                </c:pt>
                <c:pt idx="24">
                  <c:v>0.010811559180385642</c:v>
                </c:pt>
                <c:pt idx="25">
                  <c:v>0.017545184513920356</c:v>
                </c:pt>
                <c:pt idx="26">
                  <c:v>0.011969491013442078</c:v>
                </c:pt>
                <c:pt idx="27">
                  <c:v>0.008835523334843678</c:v>
                </c:pt>
                <c:pt idx="28">
                  <c:v>0.006041383476816191</c:v>
                </c:pt>
                <c:pt idx="29">
                  <c:v>0.0028948295826410914</c:v>
                </c:pt>
                <c:pt idx="30">
                  <c:v>0.0019760358455419625</c:v>
                </c:pt>
                <c:pt idx="31">
                  <c:v>0.003008105522831395</c:v>
                </c:pt>
                <c:pt idx="32">
                  <c:v>0.001548104515934149</c:v>
                </c:pt>
                <c:pt idx="33">
                  <c:v>0.0014096561445904445</c:v>
                </c:pt>
                <c:pt idx="34">
                  <c:v>0.0010572421084428334</c:v>
                </c:pt>
                <c:pt idx="35">
                  <c:v>0.00047827619191461514</c:v>
                </c:pt>
                <c:pt idx="36">
                  <c:v>0.00047827619191461514</c:v>
                </c:pt>
                <c:pt idx="37">
                  <c:v>0.00030206917384080956</c:v>
                </c:pt>
                <c:pt idx="38">
                  <c:v>8.810350903690278E-05</c:v>
                </c:pt>
                <c:pt idx="39">
                  <c:v>1.2586215576700398E-05</c:v>
                </c:pt>
                <c:pt idx="40">
                  <c:v>5.034486230680159E-05</c:v>
                </c:pt>
              </c:numCache>
            </c:numRef>
          </c:yVal>
          <c:smooth val="0"/>
        </c:ser>
        <c:ser>
          <c:idx val="1"/>
          <c:order val="1"/>
          <c:tx>
            <c:v>All Medium-Heavy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'DMV results'!$E$6:$E$46</c:f>
              <c:numCache>
                <c:ptCount val="41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</c:numCache>
            </c:numRef>
          </c:xVal>
          <c:yVal>
            <c:numRef>
              <c:f>'DMV results'!$K$6:$K$46</c:f>
              <c:numCache>
                <c:ptCount val="41"/>
                <c:pt idx="0">
                  <c:v>0.015201182957572086</c:v>
                </c:pt>
                <c:pt idx="1">
                  <c:v>0.07156091607949332</c:v>
                </c:pt>
                <c:pt idx="2">
                  <c:v>0.06761920880804553</c:v>
                </c:pt>
                <c:pt idx="3">
                  <c:v>0.053776467339503475</c:v>
                </c:pt>
                <c:pt idx="4">
                  <c:v>0.05093042107232253</c:v>
                </c:pt>
                <c:pt idx="5">
                  <c:v>0.0724962364489894</c:v>
                </c:pt>
                <c:pt idx="6">
                  <c:v>0.08871736399996437</c:v>
                </c:pt>
                <c:pt idx="7">
                  <c:v>0.07717729220299124</c:v>
                </c:pt>
                <c:pt idx="8">
                  <c:v>0.05185237972225439</c:v>
                </c:pt>
                <c:pt idx="9">
                  <c:v>0.05320636730476301</c:v>
                </c:pt>
                <c:pt idx="10">
                  <c:v>0.04343895030331103</c:v>
                </c:pt>
                <c:pt idx="11">
                  <c:v>0.05704563472621837</c:v>
                </c:pt>
                <c:pt idx="12">
                  <c:v>0.03114616830421963</c:v>
                </c:pt>
                <c:pt idx="13">
                  <c:v>0.027765653254469495</c:v>
                </c:pt>
                <c:pt idx="14">
                  <c:v>0.024723635100346513</c:v>
                </c:pt>
                <c:pt idx="15">
                  <c:v>0.028937030669600305</c:v>
                </c:pt>
                <c:pt idx="16">
                  <c:v>0.03540855684520893</c:v>
                </c:pt>
                <c:pt idx="17">
                  <c:v>0.025511976554636072</c:v>
                </c:pt>
                <c:pt idx="18">
                  <c:v>0.022732738885276275</c:v>
                </c:pt>
                <c:pt idx="19">
                  <c:v>0.020514693437614133</c:v>
                </c:pt>
                <c:pt idx="20">
                  <c:v>0.015423878283642584</c:v>
                </c:pt>
                <c:pt idx="21">
                  <c:v>0.014301493840247282</c:v>
                </c:pt>
                <c:pt idx="22">
                  <c:v>0.01246203044690498</c:v>
                </c:pt>
                <c:pt idx="23">
                  <c:v>0.005554021432198181</c:v>
                </c:pt>
                <c:pt idx="24">
                  <c:v>0.005313510480042045</c:v>
                </c:pt>
                <c:pt idx="25">
                  <c:v>0.007393484825540482</c:v>
                </c:pt>
                <c:pt idx="26">
                  <c:v>0.004694417473566065</c:v>
                </c:pt>
                <c:pt idx="27">
                  <c:v>0.0047567721648658036</c:v>
                </c:pt>
                <c:pt idx="28">
                  <c:v>0.0031489119106368198</c:v>
                </c:pt>
                <c:pt idx="29">
                  <c:v>0.0013450797694657985</c:v>
                </c:pt>
                <c:pt idx="30">
                  <c:v>0.0012203703868663204</c:v>
                </c:pt>
                <c:pt idx="31">
                  <c:v>0.0013940727412013077</c:v>
                </c:pt>
                <c:pt idx="32">
                  <c:v>0.0009575899021031346</c:v>
                </c:pt>
                <c:pt idx="33">
                  <c:v>0.0007081711369041787</c:v>
                </c:pt>
                <c:pt idx="34">
                  <c:v>0.0006324547260402099</c:v>
                </c:pt>
                <c:pt idx="35">
                  <c:v>0.0003340429891057446</c:v>
                </c:pt>
                <c:pt idx="36">
                  <c:v>0.0002850500173702354</c:v>
                </c:pt>
                <c:pt idx="37">
                  <c:v>0.00017815626085639714</c:v>
                </c:pt>
                <c:pt idx="38">
                  <c:v>5.790078477832907E-05</c:v>
                </c:pt>
                <c:pt idx="39">
                  <c:v>3.563125217127943E-05</c:v>
                </c:pt>
                <c:pt idx="40">
                  <c:v>4.008515869268936E-05</c:v>
                </c:pt>
              </c:numCache>
            </c:numRef>
          </c:yVal>
          <c:smooth val="0"/>
        </c:ser>
        <c:axId val="22073141"/>
        <c:axId val="64440542"/>
      </c:scatterChart>
      <c:valAx>
        <c:axId val="22073141"/>
        <c:scaling>
          <c:orientation val="minMax"/>
          <c:max val="4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440542"/>
        <c:crossesAt val="-1"/>
        <c:crossBetween val="midCat"/>
        <c:dispUnits/>
        <c:majorUnit val="2"/>
      </c:valAx>
      <c:valAx>
        <c:axId val="64440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Percent in 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20731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14.28125" style="0" customWidth="1"/>
  </cols>
  <sheetData>
    <row r="1" ht="12.75">
      <c r="A1" t="s">
        <v>96</v>
      </c>
    </row>
    <row r="3" ht="12.75">
      <c r="A3" t="s">
        <v>97</v>
      </c>
    </row>
    <row r="6" spans="1:2" ht="12.75">
      <c r="A6" t="s">
        <v>70</v>
      </c>
      <c r="B6" t="s">
        <v>101</v>
      </c>
    </row>
    <row r="7" spans="1:2" ht="12.75">
      <c r="A7" s="28" t="s">
        <v>98</v>
      </c>
      <c r="B7">
        <f>Modeled!H4</f>
        <v>0.2</v>
      </c>
    </row>
    <row r="8" spans="1:2" ht="12.75">
      <c r="A8" s="28" t="s">
        <v>99</v>
      </c>
      <c r="B8">
        <f>Modeled!H5</f>
        <v>0.3</v>
      </c>
    </row>
    <row r="9" spans="1:2" ht="12.75">
      <c r="A9" s="28" t="s">
        <v>100</v>
      </c>
      <c r="B9">
        <f>Modeled!H6</f>
        <v>0.58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9">
      <selection activeCell="E19" sqref="E19:E41"/>
    </sheetView>
  </sheetViews>
  <sheetFormatPr defaultColWidth="9.140625" defaultRowHeight="12.75"/>
  <cols>
    <col min="5" max="5" width="10.57421875" style="0" customWidth="1"/>
    <col min="7" max="7" width="11.00390625" style="0" customWidth="1"/>
  </cols>
  <sheetData>
    <row r="1" spans="5:11" ht="51" customHeight="1">
      <c r="E1" s="25" t="s">
        <v>91</v>
      </c>
      <c r="F1" s="26">
        <f>SUMPRODUCT($A$4:$A$44,F4:F44)</f>
        <v>11.068573757106977</v>
      </c>
      <c r="G1" s="25" t="s">
        <v>92</v>
      </c>
      <c r="H1" s="26">
        <f>'DMV results'!$H$3</f>
        <v>11.067877460605144</v>
      </c>
      <c r="J1" s="25" t="s">
        <v>93</v>
      </c>
      <c r="K1" s="27">
        <f>E48</f>
        <v>0.29948201067156</v>
      </c>
    </row>
    <row r="2" ht="12.75">
      <c r="B2" t="s">
        <v>68</v>
      </c>
    </row>
    <row r="3" spans="1:8" s="20" customFormat="1" ht="44.25" customHeight="1">
      <c r="A3" s="20" t="s">
        <v>70</v>
      </c>
      <c r="B3" s="21" t="s">
        <v>26</v>
      </c>
      <c r="C3" s="21" t="s">
        <v>1</v>
      </c>
      <c r="D3" s="22" t="s">
        <v>68</v>
      </c>
      <c r="E3" s="23" t="s">
        <v>94</v>
      </c>
      <c r="F3" s="23" t="s">
        <v>95</v>
      </c>
      <c r="H3" s="24" t="s">
        <v>90</v>
      </c>
    </row>
    <row r="4" spans="1:8" ht="12.75">
      <c r="A4">
        <f aca="true" t="shared" si="0" ref="A4:A44">2005-B4</f>
        <v>-1</v>
      </c>
      <c r="B4" s="2" t="s">
        <v>27</v>
      </c>
      <c r="C4" s="3">
        <v>3413</v>
      </c>
      <c r="D4" s="5">
        <f>C4/SUM($C$4:$C$44)</f>
        <v>0.015201182957572086</v>
      </c>
      <c r="E4" s="14">
        <f>C4*$H$4</f>
        <v>682.6</v>
      </c>
      <c r="F4" s="5">
        <f>E4/SUM($E$4:$E$44)</f>
        <v>0.010151650126486647</v>
      </c>
      <c r="H4" s="16">
        <v>0.2</v>
      </c>
    </row>
    <row r="5" spans="1:14" ht="12.75">
      <c r="A5">
        <f t="shared" si="0"/>
        <v>0</v>
      </c>
      <c r="B5" s="2" t="s">
        <v>28</v>
      </c>
      <c r="C5" s="3">
        <v>16067</v>
      </c>
      <c r="D5" s="5">
        <f aca="true" t="shared" si="1" ref="D5:D44">C5/SUM($C$4:$C$44)</f>
        <v>0.07156091607949332</v>
      </c>
      <c r="E5" s="14">
        <f aca="true" t="shared" si="2" ref="E5:E13">C5*$H$4</f>
        <v>3213.4</v>
      </c>
      <c r="F5" s="5">
        <f aca="true" t="shared" si="3" ref="F5:F44">E5/SUM($E$4:$E$44)</f>
        <v>0.04778979272846791</v>
      </c>
      <c r="H5" s="17">
        <v>0.3</v>
      </c>
      <c r="N5" s="19"/>
    </row>
    <row r="6" spans="1:8" ht="12.75">
      <c r="A6">
        <f t="shared" si="0"/>
        <v>1</v>
      </c>
      <c r="B6" s="2" t="s">
        <v>29</v>
      </c>
      <c r="C6" s="3">
        <v>15182</v>
      </c>
      <c r="D6" s="5">
        <f t="shared" si="1"/>
        <v>0.06761920880804553</v>
      </c>
      <c r="E6" s="14">
        <f t="shared" si="2"/>
        <v>3036.4</v>
      </c>
      <c r="F6" s="5">
        <f t="shared" si="3"/>
        <v>0.04515744278356879</v>
      </c>
      <c r="H6" s="18">
        <v>0.58</v>
      </c>
    </row>
    <row r="7" spans="1:6" ht="12.75">
      <c r="A7">
        <f t="shared" si="0"/>
        <v>2</v>
      </c>
      <c r="B7" s="2" t="s">
        <v>30</v>
      </c>
      <c r="C7" s="3">
        <v>12074</v>
      </c>
      <c r="D7" s="5">
        <f t="shared" si="1"/>
        <v>0.053776467339503475</v>
      </c>
      <c r="E7" s="14">
        <f t="shared" si="2"/>
        <v>2414.8</v>
      </c>
      <c r="F7" s="5">
        <f t="shared" si="3"/>
        <v>0.03591298670588919</v>
      </c>
    </row>
    <row r="8" spans="1:6" ht="12.75">
      <c r="A8">
        <f t="shared" si="0"/>
        <v>3</v>
      </c>
      <c r="B8" s="2" t="s">
        <v>31</v>
      </c>
      <c r="C8" s="3">
        <v>11435</v>
      </c>
      <c r="D8" s="5">
        <f t="shared" si="1"/>
        <v>0.05093042107232253</v>
      </c>
      <c r="E8" s="14">
        <f t="shared" si="2"/>
        <v>2287</v>
      </c>
      <c r="F8" s="5">
        <f t="shared" si="3"/>
        <v>0.0340123408134705</v>
      </c>
    </row>
    <row r="9" spans="1:6" ht="12.75">
      <c r="A9">
        <f t="shared" si="0"/>
        <v>4</v>
      </c>
      <c r="B9" s="2" t="s">
        <v>32</v>
      </c>
      <c r="C9" s="3">
        <v>16277</v>
      </c>
      <c r="D9" s="5">
        <f t="shared" si="1"/>
        <v>0.0724962364489894</v>
      </c>
      <c r="E9" s="14">
        <f t="shared" si="2"/>
        <v>3255.4</v>
      </c>
      <c r="F9" s="5">
        <f t="shared" si="3"/>
        <v>0.04841441813912194</v>
      </c>
    </row>
    <row r="10" spans="1:6" ht="12.75">
      <c r="A10">
        <f t="shared" si="0"/>
        <v>5</v>
      </c>
      <c r="B10" s="2" t="s">
        <v>33</v>
      </c>
      <c r="C10" s="3">
        <v>19919</v>
      </c>
      <c r="D10" s="5">
        <f t="shared" si="1"/>
        <v>0.08871736399996437</v>
      </c>
      <c r="E10" s="14">
        <f t="shared" si="2"/>
        <v>3983.8</v>
      </c>
      <c r="F10" s="5">
        <f t="shared" si="3"/>
        <v>0.059247207403893214</v>
      </c>
    </row>
    <row r="11" spans="1:6" ht="12.75">
      <c r="A11">
        <f t="shared" si="0"/>
        <v>6</v>
      </c>
      <c r="B11" s="2" t="s">
        <v>34</v>
      </c>
      <c r="C11" s="3">
        <v>17328</v>
      </c>
      <c r="D11" s="5">
        <f t="shared" si="1"/>
        <v>0.07717729220299124</v>
      </c>
      <c r="E11" s="14">
        <f t="shared" si="2"/>
        <v>3465.6000000000004</v>
      </c>
      <c r="F11" s="5">
        <f t="shared" si="3"/>
        <v>0.05154051959910948</v>
      </c>
    </row>
    <row r="12" spans="1:6" ht="12.75">
      <c r="A12">
        <f t="shared" si="0"/>
        <v>7</v>
      </c>
      <c r="B12" s="2" t="s">
        <v>35</v>
      </c>
      <c r="C12" s="3">
        <v>11642</v>
      </c>
      <c r="D12" s="5">
        <f t="shared" si="1"/>
        <v>0.05185237972225439</v>
      </c>
      <c r="E12" s="14">
        <f t="shared" si="2"/>
        <v>2328.4</v>
      </c>
      <c r="F12" s="5">
        <f t="shared" si="3"/>
        <v>0.03462804300397233</v>
      </c>
    </row>
    <row r="13" spans="1:6" ht="12.75">
      <c r="A13">
        <f t="shared" si="0"/>
        <v>8</v>
      </c>
      <c r="B13" s="2" t="s">
        <v>36</v>
      </c>
      <c r="C13" s="3">
        <v>11946</v>
      </c>
      <c r="D13" s="5">
        <f t="shared" si="1"/>
        <v>0.05320636730476301</v>
      </c>
      <c r="E13" s="14">
        <f t="shared" si="2"/>
        <v>2389.2000000000003</v>
      </c>
      <c r="F13" s="5">
        <f t="shared" si="3"/>
        <v>0.03553226264606197</v>
      </c>
    </row>
    <row r="14" spans="1:6" ht="12.75">
      <c r="A14">
        <f t="shared" si="0"/>
        <v>9</v>
      </c>
      <c r="B14" s="2" t="s">
        <v>37</v>
      </c>
      <c r="C14" s="3">
        <v>9753</v>
      </c>
      <c r="D14" s="5">
        <f t="shared" si="1"/>
        <v>0.04343895030331103</v>
      </c>
      <c r="E14" s="13">
        <f>C14*$H$5</f>
        <v>2925.9</v>
      </c>
      <c r="F14" s="5">
        <f t="shared" si="3"/>
        <v>0.043514083072205216</v>
      </c>
    </row>
    <row r="15" spans="1:6" ht="12.75">
      <c r="A15">
        <f t="shared" si="0"/>
        <v>10</v>
      </c>
      <c r="B15" s="2" t="s">
        <v>38</v>
      </c>
      <c r="C15" s="3">
        <v>12808</v>
      </c>
      <c r="D15" s="5">
        <f t="shared" si="1"/>
        <v>0.05704563472621837</v>
      </c>
      <c r="E15" s="13">
        <f>C15*$H$5</f>
        <v>3842.3999999999996</v>
      </c>
      <c r="F15" s="5">
        <f t="shared" si="3"/>
        <v>0.05714430185469131</v>
      </c>
    </row>
    <row r="16" spans="1:6" ht="12.75">
      <c r="A16">
        <f t="shared" si="0"/>
        <v>11</v>
      </c>
      <c r="B16" s="2" t="s">
        <v>39</v>
      </c>
      <c r="C16" s="3">
        <v>6993</v>
      </c>
      <c r="D16" s="5">
        <f t="shared" si="1"/>
        <v>0.03114616830421963</v>
      </c>
      <c r="E16" s="13">
        <f>C16*$H$5</f>
        <v>2097.9</v>
      </c>
      <c r="F16" s="5">
        <f t="shared" si="3"/>
        <v>0.031200039262168678</v>
      </c>
    </row>
    <row r="17" spans="1:6" ht="12.75">
      <c r="A17">
        <f t="shared" si="0"/>
        <v>12</v>
      </c>
      <c r="B17" s="2" t="s">
        <v>40</v>
      </c>
      <c r="C17" s="3">
        <v>6234</v>
      </c>
      <c r="D17" s="5">
        <f t="shared" si="1"/>
        <v>0.027765653254469495</v>
      </c>
      <c r="E17" s="13">
        <f>C17*$H$5</f>
        <v>1870.1999999999998</v>
      </c>
      <c r="F17" s="5">
        <f t="shared" si="3"/>
        <v>0.027813677214408625</v>
      </c>
    </row>
    <row r="18" spans="1:6" ht="12.75">
      <c r="A18">
        <f t="shared" si="0"/>
        <v>13</v>
      </c>
      <c r="B18" s="2" t="s">
        <v>41</v>
      </c>
      <c r="C18" s="3">
        <v>5551</v>
      </c>
      <c r="D18" s="5">
        <f t="shared" si="1"/>
        <v>0.024723635100346513</v>
      </c>
      <c r="E18" s="13">
        <f>C18*$H$5</f>
        <v>1665.3</v>
      </c>
      <c r="F18" s="5">
        <f t="shared" si="3"/>
        <v>0.02476639753243219</v>
      </c>
    </row>
    <row r="19" spans="1:6" ht="12.75">
      <c r="A19">
        <f t="shared" si="0"/>
        <v>14</v>
      </c>
      <c r="B19" s="2" t="s">
        <v>42</v>
      </c>
      <c r="C19" s="3">
        <v>6497</v>
      </c>
      <c r="D19" s="5">
        <f t="shared" si="1"/>
        <v>0.028937030669600305</v>
      </c>
      <c r="E19" s="15">
        <f>C19*$H$6</f>
        <v>3768.2599999999998</v>
      </c>
      <c r="F19" s="5">
        <f t="shared" si="3"/>
        <v>0.05604168928455109</v>
      </c>
    </row>
    <row r="20" spans="1:6" ht="12.75">
      <c r="A20">
        <f t="shared" si="0"/>
        <v>15</v>
      </c>
      <c r="B20" s="2" t="s">
        <v>43</v>
      </c>
      <c r="C20" s="3">
        <v>7950</v>
      </c>
      <c r="D20" s="5">
        <f t="shared" si="1"/>
        <v>0.03540855684520893</v>
      </c>
      <c r="E20" s="15">
        <f aca="true" t="shared" si="4" ref="E20:E44">C20*$H$6</f>
        <v>4611</v>
      </c>
      <c r="F20" s="5">
        <f t="shared" si="3"/>
        <v>0.06857494686966002</v>
      </c>
    </row>
    <row r="21" spans="1:6" ht="12.75">
      <c r="A21">
        <f t="shared" si="0"/>
        <v>16</v>
      </c>
      <c r="B21" s="2" t="s">
        <v>44</v>
      </c>
      <c r="C21" s="3">
        <v>5728</v>
      </c>
      <c r="D21" s="5">
        <f t="shared" si="1"/>
        <v>0.025511976554636072</v>
      </c>
      <c r="E21" s="15">
        <f t="shared" si="4"/>
        <v>3322.24</v>
      </c>
      <c r="F21" s="5">
        <f t="shared" si="3"/>
        <v>0.04940846486407705</v>
      </c>
    </row>
    <row r="22" spans="1:6" ht="12.75">
      <c r="A22">
        <f t="shared" si="0"/>
        <v>17</v>
      </c>
      <c r="B22" s="2" t="s">
        <v>45</v>
      </c>
      <c r="C22" s="3">
        <v>5104</v>
      </c>
      <c r="D22" s="5">
        <f t="shared" si="1"/>
        <v>0.022732738885276275</v>
      </c>
      <c r="E22" s="15">
        <f t="shared" si="4"/>
        <v>2960.3199999999997</v>
      </c>
      <c r="F22" s="5">
        <f t="shared" si="3"/>
        <v>0.04402597846826978</v>
      </c>
    </row>
    <row r="23" spans="1:6" ht="12.75">
      <c r="A23">
        <f t="shared" si="0"/>
        <v>18</v>
      </c>
      <c r="B23" s="2" t="s">
        <v>46</v>
      </c>
      <c r="C23" s="3">
        <v>4606</v>
      </c>
      <c r="D23" s="5">
        <f t="shared" si="1"/>
        <v>0.020514693437614133</v>
      </c>
      <c r="E23" s="15">
        <f t="shared" si="4"/>
        <v>2671.48</v>
      </c>
      <c r="F23" s="5">
        <f t="shared" si="3"/>
        <v>0.03973034028700051</v>
      </c>
    </row>
    <row r="24" spans="1:6" ht="12.75">
      <c r="A24">
        <f t="shared" si="0"/>
        <v>19</v>
      </c>
      <c r="B24" s="2" t="s">
        <v>47</v>
      </c>
      <c r="C24" s="3">
        <v>3463</v>
      </c>
      <c r="D24" s="5">
        <f t="shared" si="1"/>
        <v>0.015423878283642584</v>
      </c>
      <c r="E24" s="15">
        <f t="shared" si="4"/>
        <v>2008.54</v>
      </c>
      <c r="F24" s="5">
        <f t="shared" si="3"/>
        <v>0.029871074340834296</v>
      </c>
    </row>
    <row r="25" spans="1:6" ht="12.75">
      <c r="A25">
        <f t="shared" si="0"/>
        <v>20</v>
      </c>
      <c r="B25" s="2" t="s">
        <v>48</v>
      </c>
      <c r="C25" s="3">
        <v>3211</v>
      </c>
      <c r="D25" s="5">
        <f t="shared" si="1"/>
        <v>0.014301493840247282</v>
      </c>
      <c r="E25" s="15">
        <f t="shared" si="4"/>
        <v>1862.3799999999999</v>
      </c>
      <c r="F25" s="5">
        <f t="shared" si="3"/>
        <v>0.02769737791175828</v>
      </c>
    </row>
    <row r="26" spans="1:6" ht="12.75">
      <c r="A26">
        <f t="shared" si="0"/>
        <v>21</v>
      </c>
      <c r="B26" s="2" t="s">
        <v>49</v>
      </c>
      <c r="C26" s="3">
        <v>2798</v>
      </c>
      <c r="D26" s="5">
        <f t="shared" si="1"/>
        <v>0.01246203044690498</v>
      </c>
      <c r="E26" s="15">
        <f t="shared" si="4"/>
        <v>1622.84</v>
      </c>
      <c r="F26" s="5">
        <f t="shared" si="3"/>
        <v>0.024134930986328143</v>
      </c>
    </row>
    <row r="27" spans="1:6" ht="12.75">
      <c r="A27">
        <f t="shared" si="0"/>
        <v>22</v>
      </c>
      <c r="B27" s="2" t="s">
        <v>50</v>
      </c>
      <c r="C27" s="3">
        <v>1247</v>
      </c>
      <c r="D27" s="5">
        <f t="shared" si="1"/>
        <v>0.005554021432198181</v>
      </c>
      <c r="E27" s="15">
        <f t="shared" si="4"/>
        <v>723.26</v>
      </c>
      <c r="F27" s="5">
        <f t="shared" si="3"/>
        <v>0.010756347012134094</v>
      </c>
    </row>
    <row r="28" spans="1:6" ht="12.75">
      <c r="A28">
        <f t="shared" si="0"/>
        <v>23</v>
      </c>
      <c r="B28" s="2" t="s">
        <v>51</v>
      </c>
      <c r="C28" s="3">
        <v>1193</v>
      </c>
      <c r="D28" s="5">
        <f t="shared" si="1"/>
        <v>0.005313510480042045</v>
      </c>
      <c r="E28" s="15">
        <f t="shared" si="4"/>
        <v>691.9399999999999</v>
      </c>
      <c r="F28" s="5">
        <f t="shared" si="3"/>
        <v>0.010290554920189232</v>
      </c>
    </row>
    <row r="29" spans="1:6" ht="12.75">
      <c r="A29">
        <f t="shared" si="0"/>
        <v>24</v>
      </c>
      <c r="B29" s="2" t="s">
        <v>52</v>
      </c>
      <c r="C29" s="3">
        <v>1660</v>
      </c>
      <c r="D29" s="5">
        <f t="shared" si="1"/>
        <v>0.007393484825540482</v>
      </c>
      <c r="E29" s="15">
        <f t="shared" si="4"/>
        <v>962.8</v>
      </c>
      <c r="F29" s="5">
        <f t="shared" si="3"/>
        <v>0.014318793937564231</v>
      </c>
    </row>
    <row r="30" spans="1:6" ht="12.75">
      <c r="A30">
        <f t="shared" si="0"/>
        <v>25</v>
      </c>
      <c r="B30" s="2" t="s">
        <v>53</v>
      </c>
      <c r="C30" s="3">
        <v>1054</v>
      </c>
      <c r="D30" s="5">
        <f t="shared" si="1"/>
        <v>0.004694417473566065</v>
      </c>
      <c r="E30" s="15">
        <f t="shared" si="4"/>
        <v>611.3199999999999</v>
      </c>
      <c r="F30" s="5">
        <f t="shared" si="3"/>
        <v>0.00909157157240524</v>
      </c>
    </row>
    <row r="31" spans="1:6" ht="12.75">
      <c r="A31">
        <f t="shared" si="0"/>
        <v>26</v>
      </c>
      <c r="B31" s="2" t="s">
        <v>54</v>
      </c>
      <c r="C31" s="3">
        <v>1068</v>
      </c>
      <c r="D31" s="5">
        <f t="shared" si="1"/>
        <v>0.0047567721648658036</v>
      </c>
      <c r="E31" s="15">
        <f t="shared" si="4"/>
        <v>619.4399999999999</v>
      </c>
      <c r="F31" s="5">
        <f t="shared" si="3"/>
        <v>0.009212332485131685</v>
      </c>
    </row>
    <row r="32" spans="1:6" ht="12.75">
      <c r="A32">
        <f t="shared" si="0"/>
        <v>27</v>
      </c>
      <c r="B32" s="2" t="s">
        <v>55</v>
      </c>
      <c r="C32" s="3">
        <v>707</v>
      </c>
      <c r="D32" s="5">
        <f t="shared" si="1"/>
        <v>0.0031489119106368198</v>
      </c>
      <c r="E32" s="15">
        <f t="shared" si="4"/>
        <v>410.05999999999995</v>
      </c>
      <c r="F32" s="5">
        <f t="shared" si="3"/>
        <v>0.006098426092685488</v>
      </c>
    </row>
    <row r="33" spans="1:6" ht="12.75">
      <c r="A33">
        <f t="shared" si="0"/>
        <v>28</v>
      </c>
      <c r="B33" s="2" t="s">
        <v>56</v>
      </c>
      <c r="C33" s="3">
        <v>302</v>
      </c>
      <c r="D33" s="5">
        <f t="shared" si="1"/>
        <v>0.0013450797694657985</v>
      </c>
      <c r="E33" s="15">
        <f t="shared" si="4"/>
        <v>175.16</v>
      </c>
      <c r="F33" s="5">
        <f t="shared" si="3"/>
        <v>0.002604985403099035</v>
      </c>
    </row>
    <row r="34" spans="1:6" ht="12.75">
      <c r="A34">
        <f t="shared" si="0"/>
        <v>29</v>
      </c>
      <c r="B34" s="2" t="s">
        <v>57</v>
      </c>
      <c r="C34" s="3">
        <v>274</v>
      </c>
      <c r="D34" s="5">
        <f t="shared" si="1"/>
        <v>0.0012203703868663204</v>
      </c>
      <c r="E34" s="15">
        <f t="shared" si="4"/>
        <v>158.92</v>
      </c>
      <c r="F34" s="5">
        <f t="shared" si="3"/>
        <v>0.002363463577646144</v>
      </c>
    </row>
    <row r="35" spans="1:6" ht="12.75">
      <c r="A35">
        <f t="shared" si="0"/>
        <v>30</v>
      </c>
      <c r="B35" s="2" t="s">
        <v>58</v>
      </c>
      <c r="C35" s="3">
        <v>313</v>
      </c>
      <c r="D35" s="5">
        <f t="shared" si="1"/>
        <v>0.0013940727412013077</v>
      </c>
      <c r="E35" s="15">
        <f t="shared" si="4"/>
        <v>181.54</v>
      </c>
      <c r="F35" s="5">
        <f t="shared" si="3"/>
        <v>0.002699868977384099</v>
      </c>
    </row>
    <row r="36" spans="1:6" ht="12.75">
      <c r="A36">
        <f t="shared" si="0"/>
        <v>31</v>
      </c>
      <c r="B36" s="2" t="s">
        <v>59</v>
      </c>
      <c r="C36" s="3">
        <v>215</v>
      </c>
      <c r="D36" s="5">
        <f t="shared" si="1"/>
        <v>0.0009575899021031346</v>
      </c>
      <c r="E36" s="15">
        <f t="shared" si="4"/>
        <v>124.69999999999999</v>
      </c>
      <c r="F36" s="5">
        <f t="shared" si="3"/>
        <v>0.0018545425882989816</v>
      </c>
    </row>
    <row r="37" spans="1:6" ht="12.75">
      <c r="A37">
        <f t="shared" si="0"/>
        <v>32</v>
      </c>
      <c r="B37" s="2" t="s">
        <v>60</v>
      </c>
      <c r="C37" s="3">
        <v>159</v>
      </c>
      <c r="D37" s="5">
        <f t="shared" si="1"/>
        <v>0.0007081711369041787</v>
      </c>
      <c r="E37" s="15">
        <f t="shared" si="4"/>
        <v>92.22</v>
      </c>
      <c r="F37" s="5">
        <f t="shared" si="3"/>
        <v>0.0013714989373932005</v>
      </c>
    </row>
    <row r="38" spans="1:6" ht="12.75">
      <c r="A38">
        <f t="shared" si="0"/>
        <v>33</v>
      </c>
      <c r="B38" s="2" t="s">
        <v>61</v>
      </c>
      <c r="C38" s="3">
        <v>142</v>
      </c>
      <c r="D38" s="5">
        <f t="shared" si="1"/>
        <v>0.0006324547260402099</v>
      </c>
      <c r="E38" s="15">
        <f t="shared" si="4"/>
        <v>82.36</v>
      </c>
      <c r="F38" s="5">
        <f t="shared" si="3"/>
        <v>0.001224860686225374</v>
      </c>
    </row>
    <row r="39" spans="1:6" ht="12.75">
      <c r="A39">
        <f t="shared" si="0"/>
        <v>34</v>
      </c>
      <c r="B39" s="2" t="s">
        <v>62</v>
      </c>
      <c r="C39" s="3">
        <v>75</v>
      </c>
      <c r="D39" s="5">
        <f t="shared" si="1"/>
        <v>0.0003340429891057446</v>
      </c>
      <c r="E39" s="15">
        <f t="shared" si="4"/>
        <v>43.5</v>
      </c>
      <c r="F39" s="5">
        <f t="shared" si="3"/>
        <v>0.0006469334610345285</v>
      </c>
    </row>
    <row r="40" spans="1:6" ht="12.75">
      <c r="A40">
        <f t="shared" si="0"/>
        <v>35</v>
      </c>
      <c r="B40" s="2" t="s">
        <v>63</v>
      </c>
      <c r="C40" s="3">
        <v>64</v>
      </c>
      <c r="D40" s="5">
        <f t="shared" si="1"/>
        <v>0.0002850500173702354</v>
      </c>
      <c r="E40" s="15">
        <f t="shared" si="4"/>
        <v>37.12</v>
      </c>
      <c r="F40" s="5">
        <f t="shared" si="3"/>
        <v>0.0005520498867494643</v>
      </c>
    </row>
    <row r="41" spans="1:6" ht="12.75">
      <c r="A41">
        <f t="shared" si="0"/>
        <v>36</v>
      </c>
      <c r="B41" s="2" t="s">
        <v>64</v>
      </c>
      <c r="C41" s="3">
        <v>40</v>
      </c>
      <c r="D41" s="5">
        <f t="shared" si="1"/>
        <v>0.00017815626085639714</v>
      </c>
      <c r="E41" s="15">
        <f t="shared" si="4"/>
        <v>23.2</v>
      </c>
      <c r="F41" s="5">
        <f t="shared" si="3"/>
        <v>0.0003450311792184152</v>
      </c>
    </row>
    <row r="42" spans="1:6" ht="12.75">
      <c r="A42">
        <f t="shared" si="0"/>
        <v>37</v>
      </c>
      <c r="B42" s="2" t="s">
        <v>65</v>
      </c>
      <c r="C42" s="3">
        <v>13</v>
      </c>
      <c r="D42" s="5">
        <f t="shared" si="1"/>
        <v>5.790078477832907E-05</v>
      </c>
      <c r="E42" s="15">
        <f t="shared" si="4"/>
        <v>7.539999999999999</v>
      </c>
      <c r="F42" s="5">
        <f t="shared" si="3"/>
        <v>0.00011213513324598493</v>
      </c>
    </row>
    <row r="43" spans="1:6" ht="12.75">
      <c r="A43">
        <f t="shared" si="0"/>
        <v>38</v>
      </c>
      <c r="B43" s="2" t="s">
        <v>66</v>
      </c>
      <c r="C43" s="3">
        <v>8</v>
      </c>
      <c r="D43" s="5">
        <f t="shared" si="1"/>
        <v>3.563125217127943E-05</v>
      </c>
      <c r="E43" s="15">
        <f t="shared" si="4"/>
        <v>4.64</v>
      </c>
      <c r="F43" s="5">
        <f t="shared" si="3"/>
        <v>6.900623584368304E-05</v>
      </c>
    </row>
    <row r="44" spans="1:6" ht="12.75">
      <c r="A44">
        <f t="shared" si="0"/>
        <v>39</v>
      </c>
      <c r="B44" s="2" t="s">
        <v>67</v>
      </c>
      <c r="C44" s="3">
        <v>9</v>
      </c>
      <c r="D44" s="5">
        <f t="shared" si="1"/>
        <v>4.008515869268936E-05</v>
      </c>
      <c r="E44" s="15">
        <f t="shared" si="4"/>
        <v>5.22</v>
      </c>
      <c r="F44" s="5">
        <f t="shared" si="3"/>
        <v>7.763201532414342E-05</v>
      </c>
    </row>
    <row r="47" spans="3:5" ht="12.75">
      <c r="C47">
        <f>SUM(C4:C44)</f>
        <v>224522</v>
      </c>
      <c r="E47">
        <f>SUM(E4:E44)</f>
        <v>67240.29999999999</v>
      </c>
    </row>
    <row r="48" ht="12.75">
      <c r="E48">
        <f>E47/C47</f>
        <v>0.29948201067156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 topLeftCell="B5">
      <selection activeCell="M5" sqref="M1:T16384"/>
    </sheetView>
  </sheetViews>
  <sheetFormatPr defaultColWidth="9.140625" defaultRowHeight="12.75"/>
  <cols>
    <col min="1" max="1" width="15.8515625" style="0" customWidth="1"/>
    <col min="2" max="2" width="12.28125" style="0" customWidth="1"/>
  </cols>
  <sheetData>
    <row r="1" ht="12.75">
      <c r="A1" t="s">
        <v>12</v>
      </c>
    </row>
    <row r="2" ht="12.75">
      <c r="A2" t="s">
        <v>13</v>
      </c>
    </row>
    <row r="3" spans="1:11" ht="12.75">
      <c r="A3" t="s">
        <v>14</v>
      </c>
      <c r="G3" t="s">
        <v>72</v>
      </c>
      <c r="H3">
        <f>SUMPRODUCT($E$6:$E$46,H6:H46)</f>
        <v>11.067877460605144</v>
      </c>
      <c r="J3" t="s">
        <v>72</v>
      </c>
      <c r="K3">
        <f>SUMPRODUCT($E$6:$E$46,K6:K46)</f>
        <v>8.166371224200747</v>
      </c>
    </row>
    <row r="4" spans="6:9" ht="12.75">
      <c r="F4" t="s">
        <v>69</v>
      </c>
      <c r="I4" t="s">
        <v>68</v>
      </c>
    </row>
    <row r="5" spans="5:11" ht="12.75">
      <c r="E5" t="s">
        <v>70</v>
      </c>
      <c r="F5" s="1" t="s">
        <v>26</v>
      </c>
      <c r="G5" s="1" t="s">
        <v>1</v>
      </c>
      <c r="H5" t="s">
        <v>69</v>
      </c>
      <c r="I5" s="1" t="s">
        <v>26</v>
      </c>
      <c r="J5" s="1" t="s">
        <v>1</v>
      </c>
      <c r="K5" s="10" t="s">
        <v>68</v>
      </c>
    </row>
    <row r="6" spans="1:12" ht="12.75">
      <c r="A6" t="s">
        <v>23</v>
      </c>
      <c r="B6" s="9" t="s">
        <v>0</v>
      </c>
      <c r="C6" s="9" t="s">
        <v>11</v>
      </c>
      <c r="E6">
        <f>2005-F6</f>
        <v>-1</v>
      </c>
      <c r="F6" s="2" t="s">
        <v>27</v>
      </c>
      <c r="G6" s="3">
        <v>1144</v>
      </c>
      <c r="H6" s="5">
        <f>G6/SUM($G$6:$G$46)</f>
        <v>0.014398630619745254</v>
      </c>
      <c r="I6" s="2" t="s">
        <v>27</v>
      </c>
      <c r="J6" s="3">
        <v>3413</v>
      </c>
      <c r="K6" s="5">
        <f>J6/SUM($J$6:$J$46)</f>
        <v>0.015201182957572086</v>
      </c>
      <c r="L6">
        <f>G6/J6</f>
        <v>0.3351889832991503</v>
      </c>
    </row>
    <row r="7" spans="2:12" ht="12.75">
      <c r="B7" s="7" t="s">
        <v>2</v>
      </c>
      <c r="C7" s="8">
        <v>7799</v>
      </c>
      <c r="E7">
        <f aca="true" t="shared" si="0" ref="E7:E46">2005-F7</f>
        <v>0</v>
      </c>
      <c r="F7" s="2" t="s">
        <v>28</v>
      </c>
      <c r="G7" s="3">
        <v>3640</v>
      </c>
      <c r="H7" s="5">
        <f aca="true" t="shared" si="1" ref="H7:H46">G7/SUM($G$6:$G$46)</f>
        <v>0.045813824699189445</v>
      </c>
      <c r="I7" s="2" t="s">
        <v>28</v>
      </c>
      <c r="J7" s="3">
        <v>16067</v>
      </c>
      <c r="K7" s="5">
        <f aca="true" t="shared" si="2" ref="K7:K46">J7/SUM($J$6:$J$46)</f>
        <v>0.07156091607949332</v>
      </c>
      <c r="L7">
        <f aca="true" t="shared" si="3" ref="L7:L46">G7/J7</f>
        <v>0.22655131636273107</v>
      </c>
    </row>
    <row r="8" spans="1:12" ht="12.75">
      <c r="A8" t="s">
        <v>15</v>
      </c>
      <c r="B8" s="2" t="s">
        <v>3</v>
      </c>
      <c r="C8" s="3">
        <v>2</v>
      </c>
      <c r="E8">
        <f t="shared" si="0"/>
        <v>1</v>
      </c>
      <c r="F8" s="2" t="s">
        <v>29</v>
      </c>
      <c r="G8" s="3">
        <v>2638</v>
      </c>
      <c r="H8" s="5">
        <f t="shared" si="1"/>
        <v>0.03320243669133565</v>
      </c>
      <c r="I8" s="2" t="s">
        <v>29</v>
      </c>
      <c r="J8" s="3">
        <v>15182</v>
      </c>
      <c r="K8" s="5">
        <f t="shared" si="2"/>
        <v>0.06761920880804553</v>
      </c>
      <c r="L8">
        <f t="shared" si="3"/>
        <v>0.17375839810301674</v>
      </c>
    </row>
    <row r="9" spans="1:12" ht="12.75">
      <c r="A9" t="s">
        <v>16</v>
      </c>
      <c r="B9" s="2" t="s">
        <v>4</v>
      </c>
      <c r="C9" s="3">
        <v>90</v>
      </c>
      <c r="E9">
        <f t="shared" si="0"/>
        <v>2</v>
      </c>
      <c r="F9" s="2" t="s">
        <v>30</v>
      </c>
      <c r="G9" s="3">
        <v>2767</v>
      </c>
      <c r="H9" s="5">
        <f t="shared" si="1"/>
        <v>0.03482605850073</v>
      </c>
      <c r="I9" s="2" t="s">
        <v>30</v>
      </c>
      <c r="J9" s="3">
        <v>12074</v>
      </c>
      <c r="K9" s="5">
        <f t="shared" si="2"/>
        <v>0.053776467339503475</v>
      </c>
      <c r="L9">
        <f t="shared" si="3"/>
        <v>0.22917011760808348</v>
      </c>
    </row>
    <row r="10" spans="1:12" ht="12.75">
      <c r="A10" t="s">
        <v>17</v>
      </c>
      <c r="B10" s="2" t="s">
        <v>5</v>
      </c>
      <c r="C10" s="3">
        <v>46</v>
      </c>
      <c r="E10">
        <f t="shared" si="0"/>
        <v>3</v>
      </c>
      <c r="F10" s="2" t="s">
        <v>31</v>
      </c>
      <c r="G10" s="3">
        <v>2570</v>
      </c>
      <c r="H10" s="5">
        <f t="shared" si="1"/>
        <v>0.032346574032120025</v>
      </c>
      <c r="I10" s="2" t="s">
        <v>31</v>
      </c>
      <c r="J10" s="3">
        <v>11435</v>
      </c>
      <c r="K10" s="5">
        <f t="shared" si="2"/>
        <v>0.05093042107232253</v>
      </c>
      <c r="L10">
        <f t="shared" si="3"/>
        <v>0.22474857892435504</v>
      </c>
    </row>
    <row r="11" spans="1:12" ht="12.75">
      <c r="A11" t="s">
        <v>18</v>
      </c>
      <c r="B11" s="2" t="s">
        <v>6</v>
      </c>
      <c r="C11" s="3">
        <v>47383</v>
      </c>
      <c r="E11">
        <f t="shared" si="0"/>
        <v>4</v>
      </c>
      <c r="F11" s="2" t="s">
        <v>32</v>
      </c>
      <c r="G11" s="3">
        <v>3734</v>
      </c>
      <c r="H11" s="5">
        <f t="shared" si="1"/>
        <v>0.046996928963399284</v>
      </c>
      <c r="I11" s="2" t="s">
        <v>32</v>
      </c>
      <c r="J11" s="3">
        <v>16277</v>
      </c>
      <c r="K11" s="5">
        <f t="shared" si="2"/>
        <v>0.0724962364489894</v>
      </c>
      <c r="L11">
        <f t="shared" si="3"/>
        <v>0.22940345272470358</v>
      </c>
    </row>
    <row r="12" spans="1:12" ht="12.75">
      <c r="A12" t="s">
        <v>19</v>
      </c>
      <c r="B12" s="2" t="s">
        <v>7</v>
      </c>
      <c r="C12" s="3">
        <v>24484</v>
      </c>
      <c r="E12">
        <f t="shared" si="0"/>
        <v>5</v>
      </c>
      <c r="F12" s="2" t="s">
        <v>33</v>
      </c>
      <c r="G12" s="3">
        <v>5125</v>
      </c>
      <c r="H12" s="5">
        <f t="shared" si="1"/>
        <v>0.06450435483058954</v>
      </c>
      <c r="I12" s="2" t="s">
        <v>33</v>
      </c>
      <c r="J12" s="3">
        <v>19919</v>
      </c>
      <c r="K12" s="5">
        <f t="shared" si="2"/>
        <v>0.08871736399996437</v>
      </c>
      <c r="L12">
        <f t="shared" si="3"/>
        <v>0.2572920327325669</v>
      </c>
    </row>
    <row r="13" spans="1:12" ht="12.75">
      <c r="A13" t="s">
        <v>20</v>
      </c>
      <c r="B13" s="2" t="s">
        <v>8</v>
      </c>
      <c r="C13" s="3">
        <v>73065</v>
      </c>
      <c r="E13">
        <f t="shared" si="0"/>
        <v>6</v>
      </c>
      <c r="F13" s="2" t="s">
        <v>34</v>
      </c>
      <c r="G13" s="3">
        <v>4312</v>
      </c>
      <c r="H13" s="5">
        <f t="shared" si="1"/>
        <v>0.054271761566732114</v>
      </c>
      <c r="I13" s="2" t="s">
        <v>34</v>
      </c>
      <c r="J13" s="3">
        <v>17328</v>
      </c>
      <c r="K13" s="5">
        <f t="shared" si="2"/>
        <v>0.07717729220299124</v>
      </c>
      <c r="L13">
        <f t="shared" si="3"/>
        <v>0.24884579870729456</v>
      </c>
    </row>
    <row r="14" spans="1:12" ht="12.75">
      <c r="A14" t="s">
        <v>21</v>
      </c>
      <c r="B14" s="2" t="s">
        <v>9</v>
      </c>
      <c r="C14" s="3">
        <v>79332</v>
      </c>
      <c r="E14">
        <f t="shared" si="0"/>
        <v>7</v>
      </c>
      <c r="F14" s="2" t="s">
        <v>35</v>
      </c>
      <c r="G14" s="3">
        <v>3609</v>
      </c>
      <c r="H14" s="5">
        <f t="shared" si="1"/>
        <v>0.04542365201631174</v>
      </c>
      <c r="I14" s="2" t="s">
        <v>35</v>
      </c>
      <c r="J14" s="3">
        <v>11642</v>
      </c>
      <c r="K14" s="5">
        <f t="shared" si="2"/>
        <v>0.05185237972225439</v>
      </c>
      <c r="L14">
        <f t="shared" si="3"/>
        <v>0.3099982820821165</v>
      </c>
    </row>
    <row r="15" spans="1:12" ht="12.75">
      <c r="A15" t="s">
        <v>22</v>
      </c>
      <c r="B15" s="2" t="s">
        <v>10</v>
      </c>
      <c r="C15" s="3">
        <v>120</v>
      </c>
      <c r="E15">
        <f t="shared" si="0"/>
        <v>8</v>
      </c>
      <c r="F15" s="2" t="s">
        <v>36</v>
      </c>
      <c r="G15" s="3">
        <v>3119</v>
      </c>
      <c r="H15" s="5">
        <f t="shared" si="1"/>
        <v>0.03925640638372854</v>
      </c>
      <c r="I15" s="2" t="s">
        <v>36</v>
      </c>
      <c r="J15" s="3">
        <v>11946</v>
      </c>
      <c r="K15" s="5">
        <f t="shared" si="2"/>
        <v>0.05320636730476301</v>
      </c>
      <c r="L15">
        <f t="shared" si="3"/>
        <v>0.26109157877113676</v>
      </c>
    </row>
    <row r="16" spans="5:12" ht="12.75">
      <c r="E16">
        <f t="shared" si="0"/>
        <v>9</v>
      </c>
      <c r="F16" s="2" t="s">
        <v>37</v>
      </c>
      <c r="G16" s="3">
        <v>3462</v>
      </c>
      <c r="H16" s="5">
        <f t="shared" si="1"/>
        <v>0.043573478326536776</v>
      </c>
      <c r="I16" s="2" t="s">
        <v>37</v>
      </c>
      <c r="J16" s="3">
        <v>9753</v>
      </c>
      <c r="K16" s="5">
        <f t="shared" si="2"/>
        <v>0.04343895030331103</v>
      </c>
      <c r="L16">
        <f t="shared" si="3"/>
        <v>0.3549677022454629</v>
      </c>
    </row>
    <row r="17" spans="2:12" ht="12.75">
      <c r="B17" s="4" t="s">
        <v>24</v>
      </c>
      <c r="C17">
        <f>C14+C15</f>
        <v>79452</v>
      </c>
      <c r="E17">
        <f t="shared" si="0"/>
        <v>10</v>
      </c>
      <c r="F17" s="2" t="s">
        <v>38</v>
      </c>
      <c r="G17" s="3">
        <v>4779</v>
      </c>
      <c r="H17" s="5">
        <f t="shared" si="1"/>
        <v>0.0601495242410512</v>
      </c>
      <c r="I17" s="2" t="s">
        <v>38</v>
      </c>
      <c r="J17" s="3">
        <v>12808</v>
      </c>
      <c r="K17" s="5">
        <f t="shared" si="2"/>
        <v>0.05704563472621837</v>
      </c>
      <c r="L17">
        <f t="shared" si="3"/>
        <v>0.3731261711430356</v>
      </c>
    </row>
    <row r="18" spans="2:12" ht="12.75">
      <c r="B18" s="4" t="s">
        <v>25</v>
      </c>
      <c r="C18">
        <f>SUM(C8:C15)</f>
        <v>224522</v>
      </c>
      <c r="E18">
        <f t="shared" si="0"/>
        <v>11</v>
      </c>
      <c r="F18" s="2" t="s">
        <v>39</v>
      </c>
      <c r="G18" s="3">
        <v>3027</v>
      </c>
      <c r="H18" s="5">
        <f t="shared" si="1"/>
        <v>0.038098474550672105</v>
      </c>
      <c r="I18" s="2" t="s">
        <v>39</v>
      </c>
      <c r="J18" s="3">
        <v>6993</v>
      </c>
      <c r="K18" s="5">
        <f t="shared" si="2"/>
        <v>0.03114616830421963</v>
      </c>
      <c r="L18">
        <f t="shared" si="3"/>
        <v>0.43286143286143286</v>
      </c>
    </row>
    <row r="19" spans="2:12" ht="12.75">
      <c r="B19" s="4" t="s">
        <v>71</v>
      </c>
      <c r="C19" s="6">
        <f>C17/C18</f>
        <v>0.35387178093906163</v>
      </c>
      <c r="E19">
        <f t="shared" si="0"/>
        <v>12</v>
      </c>
      <c r="F19" s="2" t="s">
        <v>40</v>
      </c>
      <c r="G19" s="3">
        <v>2573</v>
      </c>
      <c r="H19" s="5">
        <f t="shared" si="1"/>
        <v>0.032384332678850124</v>
      </c>
      <c r="I19" s="2" t="s">
        <v>40</v>
      </c>
      <c r="J19" s="3">
        <v>6234</v>
      </c>
      <c r="K19" s="5">
        <f t="shared" si="2"/>
        <v>0.027765653254469495</v>
      </c>
      <c r="L19">
        <f t="shared" si="3"/>
        <v>0.4127366057106192</v>
      </c>
    </row>
    <row r="20" spans="5:12" ht="12.75">
      <c r="E20">
        <f t="shared" si="0"/>
        <v>13</v>
      </c>
      <c r="F20" s="2" t="s">
        <v>41</v>
      </c>
      <c r="G20" s="3">
        <v>2409</v>
      </c>
      <c r="H20" s="5">
        <f t="shared" si="1"/>
        <v>0.030320193324271258</v>
      </c>
      <c r="I20" s="2" t="s">
        <v>41</v>
      </c>
      <c r="J20" s="3">
        <v>5551</v>
      </c>
      <c r="K20" s="5">
        <f t="shared" si="2"/>
        <v>0.024723635100346513</v>
      </c>
      <c r="L20">
        <f t="shared" si="3"/>
        <v>0.4339758602053684</v>
      </c>
    </row>
    <row r="21" spans="5:12" ht="12.75">
      <c r="E21">
        <f t="shared" si="0"/>
        <v>14</v>
      </c>
      <c r="F21" s="2" t="s">
        <v>42</v>
      </c>
      <c r="G21" s="3">
        <v>3299</v>
      </c>
      <c r="H21" s="5">
        <f t="shared" si="1"/>
        <v>0.041521925187534614</v>
      </c>
      <c r="I21" s="2" t="s">
        <v>42</v>
      </c>
      <c r="J21" s="3">
        <v>6497</v>
      </c>
      <c r="K21" s="5">
        <f t="shared" si="2"/>
        <v>0.028937030669600305</v>
      </c>
      <c r="L21">
        <f t="shared" si="3"/>
        <v>0.5077728182237956</v>
      </c>
    </row>
    <row r="22" spans="5:12" ht="12.75">
      <c r="E22">
        <f t="shared" si="0"/>
        <v>15</v>
      </c>
      <c r="F22" s="2" t="s">
        <v>43</v>
      </c>
      <c r="G22" s="3">
        <v>4421</v>
      </c>
      <c r="H22" s="5">
        <f t="shared" si="1"/>
        <v>0.05564365906459246</v>
      </c>
      <c r="I22" s="2" t="s">
        <v>43</v>
      </c>
      <c r="J22" s="3">
        <v>7950</v>
      </c>
      <c r="K22" s="5">
        <f t="shared" si="2"/>
        <v>0.03540855684520893</v>
      </c>
      <c r="L22">
        <f t="shared" si="3"/>
        <v>0.5561006289308176</v>
      </c>
    </row>
    <row r="23" spans="5:12" ht="12.75">
      <c r="E23">
        <f t="shared" si="0"/>
        <v>16</v>
      </c>
      <c r="F23" s="2" t="s">
        <v>44</v>
      </c>
      <c r="G23" s="3">
        <v>3052</v>
      </c>
      <c r="H23" s="5">
        <f t="shared" si="1"/>
        <v>0.038413129940089615</v>
      </c>
      <c r="I23" s="2" t="s">
        <v>44</v>
      </c>
      <c r="J23" s="3">
        <v>5728</v>
      </c>
      <c r="K23" s="5">
        <f t="shared" si="2"/>
        <v>0.025511976554636072</v>
      </c>
      <c r="L23">
        <f t="shared" si="3"/>
        <v>0.5328212290502793</v>
      </c>
    </row>
    <row r="24" spans="5:12" ht="12.75">
      <c r="E24">
        <f t="shared" si="0"/>
        <v>17</v>
      </c>
      <c r="F24" s="2" t="s">
        <v>45</v>
      </c>
      <c r="G24" s="3">
        <v>3247</v>
      </c>
      <c r="H24" s="5">
        <f t="shared" si="1"/>
        <v>0.040867441977546194</v>
      </c>
      <c r="I24" s="2" t="s">
        <v>45</v>
      </c>
      <c r="J24" s="3">
        <v>5104</v>
      </c>
      <c r="K24" s="5">
        <f t="shared" si="2"/>
        <v>0.022732738885276275</v>
      </c>
      <c r="L24">
        <f t="shared" si="3"/>
        <v>0.6361677115987461</v>
      </c>
    </row>
    <row r="25" spans="5:12" ht="12.75">
      <c r="E25">
        <f t="shared" si="0"/>
        <v>18</v>
      </c>
      <c r="F25" s="2" t="s">
        <v>46</v>
      </c>
      <c r="G25" s="3">
        <v>3201</v>
      </c>
      <c r="H25" s="5">
        <f t="shared" si="1"/>
        <v>0.04028847606101797</v>
      </c>
      <c r="I25" s="2" t="s">
        <v>46</v>
      </c>
      <c r="J25" s="3">
        <v>4606</v>
      </c>
      <c r="K25" s="5">
        <f t="shared" si="2"/>
        <v>0.020514693437614133</v>
      </c>
      <c r="L25">
        <f t="shared" si="3"/>
        <v>0.6949630916196265</v>
      </c>
    </row>
    <row r="26" spans="5:12" ht="12.75">
      <c r="E26">
        <f t="shared" si="0"/>
        <v>19</v>
      </c>
      <c r="F26" s="2" t="s">
        <v>47</v>
      </c>
      <c r="G26" s="3">
        <v>2592</v>
      </c>
      <c r="H26" s="5">
        <f t="shared" si="1"/>
        <v>0.03262347077480743</v>
      </c>
      <c r="I26" s="2" t="s">
        <v>47</v>
      </c>
      <c r="J26" s="3">
        <v>3463</v>
      </c>
      <c r="K26" s="5">
        <f t="shared" si="2"/>
        <v>0.015423878283642584</v>
      </c>
      <c r="L26">
        <f t="shared" si="3"/>
        <v>0.7484839734334392</v>
      </c>
    </row>
    <row r="27" spans="5:12" ht="12.75">
      <c r="E27">
        <f t="shared" si="0"/>
        <v>20</v>
      </c>
      <c r="F27" s="2" t="s">
        <v>48</v>
      </c>
      <c r="G27" s="3">
        <v>2306</v>
      </c>
      <c r="H27" s="5">
        <f t="shared" si="1"/>
        <v>0.029023813119871116</v>
      </c>
      <c r="I27" s="2" t="s">
        <v>48</v>
      </c>
      <c r="J27" s="3">
        <v>3211</v>
      </c>
      <c r="K27" s="5">
        <f t="shared" si="2"/>
        <v>0.014301493840247282</v>
      </c>
      <c r="L27">
        <f t="shared" si="3"/>
        <v>0.718156337589536</v>
      </c>
    </row>
    <row r="28" spans="5:12" ht="12.75">
      <c r="E28">
        <f t="shared" si="0"/>
        <v>21</v>
      </c>
      <c r="F28" s="2" t="s">
        <v>49</v>
      </c>
      <c r="G28" s="3">
        <v>2074</v>
      </c>
      <c r="H28" s="5">
        <f t="shared" si="1"/>
        <v>0.026103811106076624</v>
      </c>
      <c r="I28" s="2" t="s">
        <v>49</v>
      </c>
      <c r="J28" s="3">
        <v>2798</v>
      </c>
      <c r="K28" s="5">
        <f t="shared" si="2"/>
        <v>0.01246203044690498</v>
      </c>
      <c r="L28">
        <f t="shared" si="3"/>
        <v>0.7412437455325233</v>
      </c>
    </row>
    <row r="29" spans="5:12" ht="12.75">
      <c r="E29">
        <f t="shared" si="0"/>
        <v>22</v>
      </c>
      <c r="F29" s="2" t="s">
        <v>50</v>
      </c>
      <c r="G29" s="3">
        <v>909</v>
      </c>
      <c r="H29" s="5">
        <f t="shared" si="1"/>
        <v>0.011440869959220662</v>
      </c>
      <c r="I29" s="2" t="s">
        <v>50</v>
      </c>
      <c r="J29" s="3">
        <v>1247</v>
      </c>
      <c r="K29" s="5">
        <f t="shared" si="2"/>
        <v>0.005554021432198181</v>
      </c>
      <c r="L29">
        <f t="shared" si="3"/>
        <v>0.7289494787489976</v>
      </c>
    </row>
    <row r="30" spans="5:12" ht="12.75">
      <c r="E30">
        <f t="shared" si="0"/>
        <v>23</v>
      </c>
      <c r="F30" s="2" t="s">
        <v>51</v>
      </c>
      <c r="G30" s="3">
        <v>859</v>
      </c>
      <c r="H30" s="5">
        <f t="shared" si="1"/>
        <v>0.010811559180385642</v>
      </c>
      <c r="I30" s="2" t="s">
        <v>51</v>
      </c>
      <c r="J30" s="3">
        <v>1193</v>
      </c>
      <c r="K30" s="5">
        <f t="shared" si="2"/>
        <v>0.005313510480042045</v>
      </c>
      <c r="L30">
        <f t="shared" si="3"/>
        <v>0.7200335289186923</v>
      </c>
    </row>
    <row r="31" spans="5:12" ht="12.75">
      <c r="E31">
        <f t="shared" si="0"/>
        <v>24</v>
      </c>
      <c r="F31" s="2" t="s">
        <v>52</v>
      </c>
      <c r="G31" s="3">
        <v>1394</v>
      </c>
      <c r="H31" s="5">
        <f t="shared" si="1"/>
        <v>0.017545184513920356</v>
      </c>
      <c r="I31" s="2" t="s">
        <v>52</v>
      </c>
      <c r="J31" s="3">
        <v>1660</v>
      </c>
      <c r="K31" s="5">
        <f t="shared" si="2"/>
        <v>0.007393484825540482</v>
      </c>
      <c r="L31">
        <f t="shared" si="3"/>
        <v>0.8397590361445784</v>
      </c>
    </row>
    <row r="32" spans="5:12" ht="12.75">
      <c r="E32">
        <f t="shared" si="0"/>
        <v>25</v>
      </c>
      <c r="F32" s="2" t="s">
        <v>53</v>
      </c>
      <c r="G32" s="3">
        <v>951</v>
      </c>
      <c r="H32" s="5">
        <f t="shared" si="1"/>
        <v>0.011969491013442078</v>
      </c>
      <c r="I32" s="2" t="s">
        <v>53</v>
      </c>
      <c r="J32" s="3">
        <v>1054</v>
      </c>
      <c r="K32" s="5">
        <f t="shared" si="2"/>
        <v>0.004694417473566065</v>
      </c>
      <c r="L32">
        <f t="shared" si="3"/>
        <v>0.9022770398481973</v>
      </c>
    </row>
    <row r="33" spans="5:12" ht="12.75">
      <c r="E33">
        <f t="shared" si="0"/>
        <v>26</v>
      </c>
      <c r="F33" s="2" t="s">
        <v>54</v>
      </c>
      <c r="G33" s="3">
        <v>702</v>
      </c>
      <c r="H33" s="5">
        <f t="shared" si="1"/>
        <v>0.008835523334843678</v>
      </c>
      <c r="I33" s="2" t="s">
        <v>54</v>
      </c>
      <c r="J33" s="3">
        <v>1068</v>
      </c>
      <c r="K33" s="5">
        <f t="shared" si="2"/>
        <v>0.0047567721648658036</v>
      </c>
      <c r="L33">
        <f t="shared" si="3"/>
        <v>0.6573033707865169</v>
      </c>
    </row>
    <row r="34" spans="5:12" ht="12.75">
      <c r="E34">
        <f t="shared" si="0"/>
        <v>27</v>
      </c>
      <c r="F34" s="2" t="s">
        <v>55</v>
      </c>
      <c r="G34" s="3">
        <v>480</v>
      </c>
      <c r="H34" s="5">
        <f t="shared" si="1"/>
        <v>0.006041383476816191</v>
      </c>
      <c r="I34" s="2" t="s">
        <v>55</v>
      </c>
      <c r="J34" s="3">
        <v>707</v>
      </c>
      <c r="K34" s="5">
        <f t="shared" si="2"/>
        <v>0.0031489119106368198</v>
      </c>
      <c r="L34">
        <f t="shared" si="3"/>
        <v>0.6789250353606789</v>
      </c>
    </row>
    <row r="35" spans="5:12" ht="12.75">
      <c r="E35">
        <f t="shared" si="0"/>
        <v>28</v>
      </c>
      <c r="F35" s="2" t="s">
        <v>56</v>
      </c>
      <c r="G35" s="3">
        <v>230</v>
      </c>
      <c r="H35" s="5">
        <f t="shared" si="1"/>
        <v>0.0028948295826410914</v>
      </c>
      <c r="I35" s="2" t="s">
        <v>56</v>
      </c>
      <c r="J35" s="3">
        <v>302</v>
      </c>
      <c r="K35" s="5">
        <f t="shared" si="2"/>
        <v>0.0013450797694657985</v>
      </c>
      <c r="L35">
        <f t="shared" si="3"/>
        <v>0.7615894039735099</v>
      </c>
    </row>
    <row r="36" spans="5:12" ht="12.75">
      <c r="E36">
        <f t="shared" si="0"/>
        <v>29</v>
      </c>
      <c r="F36" s="2" t="s">
        <v>57</v>
      </c>
      <c r="G36" s="3">
        <v>157</v>
      </c>
      <c r="H36" s="5">
        <f t="shared" si="1"/>
        <v>0.0019760358455419625</v>
      </c>
      <c r="I36" s="2" t="s">
        <v>57</v>
      </c>
      <c r="J36" s="3">
        <v>274</v>
      </c>
      <c r="K36" s="5">
        <f t="shared" si="2"/>
        <v>0.0012203703868663204</v>
      </c>
      <c r="L36">
        <f t="shared" si="3"/>
        <v>0.572992700729927</v>
      </c>
    </row>
    <row r="37" spans="5:12" ht="12.75">
      <c r="E37">
        <f t="shared" si="0"/>
        <v>30</v>
      </c>
      <c r="F37" s="2" t="s">
        <v>58</v>
      </c>
      <c r="G37" s="3">
        <v>239</v>
      </c>
      <c r="H37" s="5">
        <f t="shared" si="1"/>
        <v>0.003008105522831395</v>
      </c>
      <c r="I37" s="2" t="s">
        <v>58</v>
      </c>
      <c r="J37" s="3">
        <v>313</v>
      </c>
      <c r="K37" s="5">
        <f t="shared" si="2"/>
        <v>0.0013940727412013077</v>
      </c>
      <c r="L37">
        <f t="shared" si="3"/>
        <v>0.7635782747603834</v>
      </c>
    </row>
    <row r="38" spans="5:12" ht="12.75">
      <c r="E38">
        <f t="shared" si="0"/>
        <v>31</v>
      </c>
      <c r="F38" s="2" t="s">
        <v>59</v>
      </c>
      <c r="G38" s="3">
        <v>123</v>
      </c>
      <c r="H38" s="5">
        <f t="shared" si="1"/>
        <v>0.001548104515934149</v>
      </c>
      <c r="I38" s="2" t="s">
        <v>59</v>
      </c>
      <c r="J38" s="3">
        <v>215</v>
      </c>
      <c r="K38" s="5">
        <f t="shared" si="2"/>
        <v>0.0009575899021031346</v>
      </c>
      <c r="L38">
        <f t="shared" si="3"/>
        <v>0.5720930232558139</v>
      </c>
    </row>
    <row r="39" spans="5:12" ht="12.75">
      <c r="E39">
        <f t="shared" si="0"/>
        <v>32</v>
      </c>
      <c r="F39" s="2" t="s">
        <v>60</v>
      </c>
      <c r="G39" s="3">
        <v>112</v>
      </c>
      <c r="H39" s="5">
        <f t="shared" si="1"/>
        <v>0.0014096561445904445</v>
      </c>
      <c r="I39" s="2" t="s">
        <v>60</v>
      </c>
      <c r="J39" s="3">
        <v>159</v>
      </c>
      <c r="K39" s="5">
        <f t="shared" si="2"/>
        <v>0.0007081711369041787</v>
      </c>
      <c r="L39">
        <f t="shared" si="3"/>
        <v>0.7044025157232704</v>
      </c>
    </row>
    <row r="40" spans="5:12" ht="12.75">
      <c r="E40">
        <f t="shared" si="0"/>
        <v>33</v>
      </c>
      <c r="F40" s="2" t="s">
        <v>61</v>
      </c>
      <c r="G40" s="3">
        <v>84</v>
      </c>
      <c r="H40" s="5">
        <f t="shared" si="1"/>
        <v>0.0010572421084428334</v>
      </c>
      <c r="I40" s="2" t="s">
        <v>61</v>
      </c>
      <c r="J40" s="3">
        <v>142</v>
      </c>
      <c r="K40" s="5">
        <f t="shared" si="2"/>
        <v>0.0006324547260402099</v>
      </c>
      <c r="L40">
        <f t="shared" si="3"/>
        <v>0.5915492957746479</v>
      </c>
    </row>
    <row r="41" spans="5:12" ht="12.75">
      <c r="E41">
        <f t="shared" si="0"/>
        <v>34</v>
      </c>
      <c r="F41" s="2" t="s">
        <v>62</v>
      </c>
      <c r="G41" s="3">
        <v>38</v>
      </c>
      <c r="H41" s="5">
        <f t="shared" si="1"/>
        <v>0.00047827619191461514</v>
      </c>
      <c r="I41" s="2" t="s">
        <v>62</v>
      </c>
      <c r="J41" s="3">
        <v>75</v>
      </c>
      <c r="K41" s="5">
        <f t="shared" si="2"/>
        <v>0.0003340429891057446</v>
      </c>
      <c r="L41">
        <f t="shared" si="3"/>
        <v>0.5066666666666667</v>
      </c>
    </row>
    <row r="42" spans="5:12" ht="12.75">
      <c r="E42">
        <f t="shared" si="0"/>
        <v>35</v>
      </c>
      <c r="F42" s="2" t="s">
        <v>63</v>
      </c>
      <c r="G42" s="3">
        <v>38</v>
      </c>
      <c r="H42" s="5">
        <f t="shared" si="1"/>
        <v>0.00047827619191461514</v>
      </c>
      <c r="I42" s="2" t="s">
        <v>63</v>
      </c>
      <c r="J42" s="3">
        <v>64</v>
      </c>
      <c r="K42" s="5">
        <f t="shared" si="2"/>
        <v>0.0002850500173702354</v>
      </c>
      <c r="L42">
        <f t="shared" si="3"/>
        <v>0.59375</v>
      </c>
    </row>
    <row r="43" spans="5:12" ht="12.75">
      <c r="E43">
        <f t="shared" si="0"/>
        <v>36</v>
      </c>
      <c r="F43" s="2" t="s">
        <v>64</v>
      </c>
      <c r="G43" s="3">
        <v>24</v>
      </c>
      <c r="H43" s="5">
        <f t="shared" si="1"/>
        <v>0.00030206917384080956</v>
      </c>
      <c r="I43" s="2" t="s">
        <v>64</v>
      </c>
      <c r="J43" s="3">
        <v>40</v>
      </c>
      <c r="K43" s="5">
        <f t="shared" si="2"/>
        <v>0.00017815626085639714</v>
      </c>
      <c r="L43">
        <f t="shared" si="3"/>
        <v>0.6</v>
      </c>
    </row>
    <row r="44" spans="5:12" ht="12.75">
      <c r="E44">
        <f t="shared" si="0"/>
        <v>37</v>
      </c>
      <c r="F44" s="2" t="s">
        <v>65</v>
      </c>
      <c r="G44" s="3">
        <v>7</v>
      </c>
      <c r="H44" s="5">
        <f t="shared" si="1"/>
        <v>8.810350903690278E-05</v>
      </c>
      <c r="I44" s="2" t="s">
        <v>65</v>
      </c>
      <c r="J44" s="3">
        <v>13</v>
      </c>
      <c r="K44" s="5">
        <f t="shared" si="2"/>
        <v>5.790078477832907E-05</v>
      </c>
      <c r="L44">
        <f t="shared" si="3"/>
        <v>0.5384615384615384</v>
      </c>
    </row>
    <row r="45" spans="5:12" ht="12.75">
      <c r="E45">
        <f t="shared" si="0"/>
        <v>38</v>
      </c>
      <c r="F45" s="2" t="s">
        <v>66</v>
      </c>
      <c r="G45" s="3">
        <v>1</v>
      </c>
      <c r="H45" s="5">
        <f t="shared" si="1"/>
        <v>1.2586215576700398E-05</v>
      </c>
      <c r="I45" s="2" t="s">
        <v>66</v>
      </c>
      <c r="J45" s="3">
        <v>8</v>
      </c>
      <c r="K45" s="5">
        <f t="shared" si="2"/>
        <v>3.563125217127943E-05</v>
      </c>
      <c r="L45">
        <f t="shared" si="3"/>
        <v>0.125</v>
      </c>
    </row>
    <row r="46" spans="5:12" ht="12.75">
      <c r="E46">
        <f t="shared" si="0"/>
        <v>39</v>
      </c>
      <c r="F46" s="2" t="s">
        <v>67</v>
      </c>
      <c r="G46" s="3">
        <v>4</v>
      </c>
      <c r="H46" s="5">
        <f t="shared" si="1"/>
        <v>5.034486230680159E-05</v>
      </c>
      <c r="I46" s="2" t="s">
        <v>67</v>
      </c>
      <c r="J46" s="3">
        <v>9</v>
      </c>
      <c r="K46" s="5">
        <f t="shared" si="2"/>
        <v>4.008515869268936E-05</v>
      </c>
      <c r="L46">
        <f t="shared" si="3"/>
        <v>0.4444444444444444</v>
      </c>
    </row>
  </sheetData>
  <printOptions/>
  <pageMargins left="0.37" right="0.75" top="1" bottom="1" header="0.5" footer="0.5"/>
  <pageSetup fitToHeight="1" fitToWidth="1"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I3" sqref="I3"/>
    </sheetView>
  </sheetViews>
  <sheetFormatPr defaultColWidth="9.140625" defaultRowHeight="12.75"/>
  <sheetData>
    <row r="1" ht="12.75">
      <c r="A1" s="11" t="s">
        <v>73</v>
      </c>
    </row>
    <row r="2" ht="12.75">
      <c r="A2" s="12" t="s">
        <v>74</v>
      </c>
    </row>
    <row r="3" ht="12.75">
      <c r="A3" s="12" t="s">
        <v>75</v>
      </c>
    </row>
    <row r="4" ht="12.75">
      <c r="B4" s="11" t="s">
        <v>76</v>
      </c>
    </row>
    <row r="5" ht="12.75">
      <c r="B5" s="11" t="s">
        <v>77</v>
      </c>
    </row>
    <row r="6" ht="12.75">
      <c r="B6" s="11" t="s">
        <v>78</v>
      </c>
    </row>
    <row r="7" ht="12.75">
      <c r="B7" s="11" t="s">
        <v>79</v>
      </c>
    </row>
    <row r="8" ht="12.75">
      <c r="A8" s="11" t="s">
        <v>80</v>
      </c>
    </row>
    <row r="9" ht="12.75">
      <c r="B9" s="11" t="s">
        <v>81</v>
      </c>
    </row>
    <row r="10" ht="12.75">
      <c r="B10" s="11" t="s">
        <v>82</v>
      </c>
    </row>
    <row r="11" ht="12.75">
      <c r="A11" s="11" t="s">
        <v>83</v>
      </c>
    </row>
    <row r="12" ht="12.75">
      <c r="B12" s="11" t="s">
        <v>84</v>
      </c>
    </row>
    <row r="13" ht="12.75">
      <c r="B13" s="11" t="s">
        <v>85</v>
      </c>
    </row>
    <row r="14" ht="12.75">
      <c r="B14" s="11" t="s">
        <v>86</v>
      </c>
    </row>
    <row r="15" ht="12.75">
      <c r="B15" s="11" t="s">
        <v>87</v>
      </c>
    </row>
    <row r="16" ht="12.75">
      <c r="B16" s="11" t="s">
        <v>88</v>
      </c>
    </row>
    <row r="17" ht="12.75">
      <c r="B17" s="11" t="s">
        <v>89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Air Resources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</dc:creator>
  <cp:keywords/>
  <dc:description/>
  <cp:lastModifiedBy>Kathy</cp:lastModifiedBy>
  <cp:lastPrinted>2010-09-22T17:35:04Z</cp:lastPrinted>
  <dcterms:created xsi:type="dcterms:W3CDTF">2010-09-22T16:24:07Z</dcterms:created>
  <dcterms:modified xsi:type="dcterms:W3CDTF">2010-10-10T22:00:33Z</dcterms:modified>
  <cp:category/>
  <cp:version/>
  <cp:contentType/>
  <cp:contentStatus/>
</cp:coreProperties>
</file>