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25" windowWidth="18195" windowHeight="7080" tabRatio="704" activeTab="0"/>
  </bookViews>
  <sheets>
    <sheet name="ReadMe" sheetId="1" r:id="rId1"/>
    <sheet name="CHT HHDDT intra&amp;interstate" sheetId="2" r:id="rId2"/>
    <sheet name="CHT MHDDT intra&amp;interstate" sheetId="3" r:id="rId3"/>
    <sheet name="CHT HHDDT construction" sheetId="4" r:id="rId4"/>
    <sheet name="CHT MHDDT construction" sheetId="5" r:id="rId5"/>
    <sheet name="Estimated intr&amp;interstate sales" sheetId="6" r:id="rId6"/>
    <sheet name="Estimated construction sales" sheetId="7" r:id="rId7"/>
    <sheet name="VMT growth" sheetId="8" r:id="rId8"/>
  </sheets>
  <externalReferences>
    <externalReference r:id="rId11"/>
    <externalReference r:id="rId12"/>
  </externalReferences>
  <definedNames>
    <definedName name="NOTETEXT">'[1]CA9908'!#REF!</definedName>
    <definedName name="PAGE1">#REF!</definedName>
    <definedName name="PAGE2">#REF!</definedName>
    <definedName name="x">'[2]CA9909'!$A$78:$H$115</definedName>
  </definedNames>
  <calcPr fullCalcOnLoad="1"/>
</workbook>
</file>

<file path=xl/sharedStrings.xml><?xml version="1.0" encoding="utf-8"?>
<sst xmlns="http://schemas.openxmlformats.org/spreadsheetml/2006/main" count="87" uniqueCount="46">
  <si>
    <t>Year</t>
  </si>
  <si>
    <t>T6</t>
  </si>
  <si>
    <t>T7</t>
  </si>
  <si>
    <t>Modeled</t>
  </si>
  <si>
    <t>33,001 lbs. &amp;over</t>
  </si>
  <si>
    <t>All Years</t>
  </si>
  <si>
    <t>w historical</t>
  </si>
  <si>
    <t>2006 from 2009 version</t>
  </si>
  <si>
    <t>AEO sales/VMT</t>
  </si>
  <si>
    <t>Medium</t>
  </si>
  <si>
    <t>Heavy</t>
  </si>
  <si>
    <t>Actual truck sales</t>
  </si>
  <si>
    <t>Average</t>
  </si>
  <si>
    <t>Constructions</t>
  </si>
  <si>
    <t>This file contains the analysis of sales forecast based on forecasted VMT, WardsAuto, and AEO sale/VMT reference case.</t>
  </si>
  <si>
    <t xml:space="preserve">For VMT growth </t>
  </si>
  <si>
    <t>VMT growth</t>
  </si>
  <si>
    <t>Sales CY=</t>
  </si>
  <si>
    <t>VMT in CY</t>
  </si>
  <si>
    <t>AEO sales/VMT in CY</t>
  </si>
  <si>
    <t>Where</t>
  </si>
  <si>
    <t>VMT in CY are presented as ratio to 2006 VMT in</t>
  </si>
  <si>
    <t>For construction growth, follow construction equipment growth for both HH and MHDDT</t>
  </si>
  <si>
    <t>Construction Recession</t>
  </si>
  <si>
    <t>VMT in reference year</t>
  </si>
  <si>
    <t>AEO sales/VMT in reference year</t>
  </si>
  <si>
    <t xml:space="preserve"> * Sales in Reference year</t>
  </si>
  <si>
    <t>AEO sales/VMT in CY from AEO2009 report reference case Table 67</t>
  </si>
  <si>
    <t>Sales adjustment factor is the ratio between modeled to historical</t>
  </si>
  <si>
    <t>DRAFT</t>
  </si>
  <si>
    <t>AEO version</t>
  </si>
  <si>
    <t>modeled</t>
  </si>
  <si>
    <t>Trend</t>
  </si>
  <si>
    <t>14,001- 33,000 domestic</t>
  </si>
  <si>
    <t>Use AEO2014 Early release sales/VMT, for pre 2011, need to use previous releases for numbers</t>
  </si>
  <si>
    <r>
      <t xml:space="preserve">Beyond 2006, the sales </t>
    </r>
    <r>
      <rPr>
        <sz val="10"/>
        <rFont val="Arial"/>
        <family val="0"/>
      </rPr>
      <t>are estimated as,</t>
    </r>
  </si>
  <si>
    <t>Reference Year is 2006</t>
  </si>
  <si>
    <t>Up until 2006, use WardsAuto actual sales number.  Assume prior to 2006, CA trend is similar to nation wide</t>
  </si>
  <si>
    <t>The results are plotted in the CHTs.  Linear trend lines are based on the actual sales between 1985 and 2013.</t>
  </si>
  <si>
    <t>Scalar for adjusting age distribution</t>
  </si>
  <si>
    <t>AEO heavy duty is 26,000 and up; medium is 10,000~26,000.  Using heavy for both medium and heavy-heavy</t>
  </si>
  <si>
    <t>EMFAC2011</t>
  </si>
  <si>
    <t>Current/EMFAC</t>
  </si>
  <si>
    <t>VMT grwoth came from VMT growth revision01302014.xls</t>
  </si>
  <si>
    <t>previous version</t>
  </si>
  <si>
    <t>http://www.arb.ca.gov/msprog/onrdiesel/1085/2010/supporting_files/growth_and_sales/sales_w_recession.xls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</si>
</sst>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_)"/>
    <numFmt numFmtId="167" formatCode="0.0%"/>
    <numFmt numFmtId="168" formatCode="0.0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"/>
    <numFmt numFmtId="180" formatCode="0.000000"/>
    <numFmt numFmtId="181" formatCode="###,##0"/>
    <numFmt numFmtId="182" formatCode="_(* #,##0.0000000_);_(* \(#,##0.0000000\);_(* &quot;-&quot;??_);_(@_)"/>
    <numFmt numFmtId="183" formatCode="_(* #,##0.0_);_(* \(#,##0.0\);_(* &quot;-&quot;?_);_(@_)"/>
    <numFmt numFmtId="184" formatCode="0_);\(0\)"/>
    <numFmt numFmtId="185" formatCode="#,##0.0"/>
    <numFmt numFmtId="186" formatCode="0.00000000"/>
    <numFmt numFmtId="187" formatCode="0.0000000"/>
    <numFmt numFmtId="188" formatCode="_(* #,##0.000000_);_(* \(#,##0.000000\);_(* &quot;-&quot;??????_);_(@_)"/>
    <numFmt numFmtId="189" formatCode="#,##0;\-#,##0;&quot;--&quot;"/>
    <numFmt numFmtId="190" formatCode="_(* #,##0.0_);_(* \(#,##0.0\);_(* &quot;-&quot;??_);_(@_)"/>
    <numFmt numFmtId="191" formatCode="[$-409]dddd\,\ mmmm\ dd\,\ yyyy"/>
    <numFmt numFmtId="192" formatCode="[$-409]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4.7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7" borderId="0" xfId="0" applyFill="1" applyAlignment="1">
      <alignment/>
    </xf>
    <xf numFmtId="2" fontId="0" fillId="0" borderId="0" xfId="0" applyNumberFormat="1" applyAlignment="1">
      <alignment/>
    </xf>
    <xf numFmtId="0" fontId="21" fillId="0" borderId="0" xfId="94" applyFont="1" applyBorder="1">
      <alignment/>
      <protection/>
    </xf>
    <xf numFmtId="0" fontId="21" fillId="0" borderId="0" xfId="94" applyFont="1" applyAlignment="1">
      <alignment horizontal="left"/>
      <protection/>
    </xf>
    <xf numFmtId="3" fontId="0" fillId="0" borderId="0" xfId="94" applyNumberFormat="1" applyFont="1" applyFill="1">
      <alignment/>
      <protection/>
    </xf>
    <xf numFmtId="0" fontId="21" fillId="0" borderId="0" xfId="94" applyFont="1" applyBorder="1" applyAlignment="1">
      <alignment horizontal="left"/>
      <protection/>
    </xf>
    <xf numFmtId="3" fontId="0" fillId="0" borderId="0" xfId="94" applyNumberFormat="1" applyFont="1" applyFill="1" applyBorder="1" applyAlignment="1">
      <alignment horizontal="right"/>
      <protection/>
    </xf>
    <xf numFmtId="3" fontId="0" fillId="0" borderId="0" xfId="94" applyNumberFormat="1" applyFont="1" applyFill="1" applyBorder="1" applyAlignment="1" quotePrefix="1">
      <alignment horizontal="right"/>
      <protection/>
    </xf>
    <xf numFmtId="0" fontId="0" fillId="0" borderId="0" xfId="0" applyFont="1" applyFill="1" applyAlignment="1">
      <alignment/>
    </xf>
    <xf numFmtId="0" fontId="0" fillId="0" borderId="0" xfId="94" applyFont="1" applyBorder="1" applyAlignment="1" quotePrefix="1">
      <alignment horizontal="center"/>
      <protection/>
    </xf>
    <xf numFmtId="0" fontId="0" fillId="0" borderId="0" xfId="94" applyFont="1" applyBorder="1" applyAlignment="1">
      <alignment horizontal="center"/>
      <protection/>
    </xf>
    <xf numFmtId="0" fontId="12" fillId="0" borderId="0" xfId="79" applyAlignment="1" applyProtection="1" quotePrefix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12" fillId="0" borderId="0" xfId="79" applyAlignment="1" applyProtection="1">
      <alignment/>
      <protection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169" fontId="0" fillId="0" borderId="0" xfId="0" applyNumberForma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89" fontId="20" fillId="0" borderId="0" xfId="93" applyNumberFormat="1" applyFont="1" applyBorder="1" applyAlignment="1">
      <alignment horizontal="right"/>
      <protection/>
    </xf>
    <xf numFmtId="189" fontId="0" fillId="0" borderId="0" xfId="93" applyNumberFormat="1" applyFont="1" applyBorder="1" applyAlignment="1">
      <alignment horizontal="right"/>
      <protection/>
    </xf>
    <xf numFmtId="189" fontId="26" fillId="0" borderId="0" xfId="88" applyNumberFormat="1" applyFont="1" applyBorder="1" applyAlignment="1">
      <alignment horizontal="right"/>
      <protection/>
    </xf>
    <xf numFmtId="3" fontId="27" fillId="0" borderId="0" xfId="95" applyNumberFormat="1" applyFont="1" applyFill="1">
      <alignment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21" fillId="0" borderId="0" xfId="0" applyFont="1" applyAlignment="1">
      <alignment/>
    </xf>
    <xf numFmtId="1" fontId="0" fillId="0" borderId="0" xfId="42" applyNumberFormat="1" applyFont="1" applyAlignment="1">
      <alignment/>
    </xf>
    <xf numFmtId="1" fontId="0" fillId="0" borderId="0" xfId="42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2" xfId="51"/>
    <cellStyle name="Comma 26" xfId="52"/>
    <cellStyle name="Comma 27" xfId="53"/>
    <cellStyle name="Comma 28" xfId="54"/>
    <cellStyle name="Comma 29" xfId="55"/>
    <cellStyle name="Comma 3" xfId="56"/>
    <cellStyle name="Comma 30" xfId="57"/>
    <cellStyle name="Comma 31" xfId="58"/>
    <cellStyle name="Comma 32" xfId="59"/>
    <cellStyle name="Comma 33" xfId="60"/>
    <cellStyle name="Comma 34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Currency 2" xfId="70"/>
    <cellStyle name="Currency 3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0" xfId="89"/>
    <cellStyle name="Normal 21" xfId="90"/>
    <cellStyle name="Normal 22" xfId="91"/>
    <cellStyle name="Normal 23" xfId="92"/>
    <cellStyle name="Normal 3" xfId="93"/>
    <cellStyle name="Normal_Copy of UsaSa20-1" xfId="94"/>
    <cellStyle name="Normal_RS3SMaster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1625"/>
          <c:w val="0.929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Revised Sales Estimates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'Estimated intr&amp;interstate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intr&amp;interstate sales'!$E$3:$E$43</c:f>
              <c:numCache>
                <c:ptCount val="41"/>
                <c:pt idx="0">
                  <c:v>133581</c:v>
                </c:pt>
                <c:pt idx="1">
                  <c:v>114098</c:v>
                </c:pt>
                <c:pt idx="2">
                  <c:v>130260</c:v>
                </c:pt>
                <c:pt idx="3">
                  <c:v>147872</c:v>
                </c:pt>
                <c:pt idx="4">
                  <c:v>144329</c:v>
                </c:pt>
                <c:pt idx="5">
                  <c:v>121117</c:v>
                </c:pt>
                <c:pt idx="6">
                  <c:v>98646</c:v>
                </c:pt>
                <c:pt idx="7">
                  <c:v>119029</c:v>
                </c:pt>
                <c:pt idx="8">
                  <c:v>157886</c:v>
                </c:pt>
                <c:pt idx="9">
                  <c:v>185696</c:v>
                </c:pt>
                <c:pt idx="10">
                  <c:v>201303</c:v>
                </c:pt>
                <c:pt idx="11">
                  <c:v>170009</c:v>
                </c:pt>
                <c:pt idx="12">
                  <c:v>178551</c:v>
                </c:pt>
                <c:pt idx="13">
                  <c:v>209483</c:v>
                </c:pt>
                <c:pt idx="14">
                  <c:v>262316</c:v>
                </c:pt>
                <c:pt idx="15">
                  <c:v>211502</c:v>
                </c:pt>
                <c:pt idx="16">
                  <c:v>139591</c:v>
                </c:pt>
                <c:pt idx="17">
                  <c:v>146031</c:v>
                </c:pt>
                <c:pt idx="18">
                  <c:v>141964</c:v>
                </c:pt>
                <c:pt idx="19">
                  <c:v>203197</c:v>
                </c:pt>
                <c:pt idx="20">
                  <c:v>252792</c:v>
                </c:pt>
                <c:pt idx="21">
                  <c:v>284008</c:v>
                </c:pt>
                <c:pt idx="22">
                  <c:v>159803.5439029349</c:v>
                </c:pt>
                <c:pt idx="23">
                  <c:v>140996.54620471783</c:v>
                </c:pt>
                <c:pt idx="24">
                  <c:v>88634.0914483287</c:v>
                </c:pt>
                <c:pt idx="25">
                  <c:v>106082.74158325426</c:v>
                </c:pt>
                <c:pt idx="26">
                  <c:v>126651.22820918332</c:v>
                </c:pt>
                <c:pt idx="27">
                  <c:v>147168.1055543447</c:v>
                </c:pt>
                <c:pt idx="28">
                  <c:v>147644.49833015233</c:v>
                </c:pt>
                <c:pt idx="29">
                  <c:v>163428.07173322936</c:v>
                </c:pt>
                <c:pt idx="30">
                  <c:v>178076.8193899706</c:v>
                </c:pt>
                <c:pt idx="31">
                  <c:v>180902.90245065893</c:v>
                </c:pt>
                <c:pt idx="32">
                  <c:v>181781.78915164457</c:v>
                </c:pt>
                <c:pt idx="33">
                  <c:v>194384.10482448773</c:v>
                </c:pt>
                <c:pt idx="34">
                  <c:v>202320.92966100932</c:v>
                </c:pt>
                <c:pt idx="35">
                  <c:v>210275.4578267202</c:v>
                </c:pt>
                <c:pt idx="36">
                  <c:v>214994.25153174918</c:v>
                </c:pt>
                <c:pt idx="37">
                  <c:v>217469.57138348473</c:v>
                </c:pt>
                <c:pt idx="38">
                  <c:v>219370.34057090824</c:v>
                </c:pt>
                <c:pt idx="39">
                  <c:v>224409.67327809395</c:v>
                </c:pt>
                <c:pt idx="40">
                  <c:v>232135.9539779837</c:v>
                </c:pt>
              </c:numCache>
            </c:numRef>
          </c:yVal>
          <c:smooth val="0"/>
        </c:ser>
        <c:ser>
          <c:idx val="3"/>
          <c:order val="1"/>
          <c:tx>
            <c:v>Trend (1985-2013)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'Estimated intr&amp;interstate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intr&amp;interstate sales'!$J$3:$J$43</c:f>
              <c:numCache>
                <c:ptCount val="41"/>
                <c:pt idx="0">
                  <c:v>142630.08275862085</c:v>
                </c:pt>
                <c:pt idx="1">
                  <c:v>144241.49556650268</c:v>
                </c:pt>
                <c:pt idx="2">
                  <c:v>145852.9083743845</c:v>
                </c:pt>
                <c:pt idx="3">
                  <c:v>147464.32118226634</c:v>
                </c:pt>
                <c:pt idx="4">
                  <c:v>149075.7339901477</c:v>
                </c:pt>
                <c:pt idx="5">
                  <c:v>150687.14679802954</c:v>
                </c:pt>
                <c:pt idx="6">
                  <c:v>152298.55960591137</c:v>
                </c:pt>
                <c:pt idx="7">
                  <c:v>153909.9724137932</c:v>
                </c:pt>
                <c:pt idx="8">
                  <c:v>155521.38522167504</c:v>
                </c:pt>
                <c:pt idx="9">
                  <c:v>157132.79802955687</c:v>
                </c:pt>
                <c:pt idx="10">
                  <c:v>158744.2108374387</c:v>
                </c:pt>
                <c:pt idx="11">
                  <c:v>160355.62364532007</c:v>
                </c:pt>
                <c:pt idx="12">
                  <c:v>161967.0364532019</c:v>
                </c:pt>
                <c:pt idx="13">
                  <c:v>163578.44926108373</c:v>
                </c:pt>
                <c:pt idx="14">
                  <c:v>165189.86206896557</c:v>
                </c:pt>
                <c:pt idx="15">
                  <c:v>166801.2748768474</c:v>
                </c:pt>
                <c:pt idx="16">
                  <c:v>168412.68768472923</c:v>
                </c:pt>
                <c:pt idx="17">
                  <c:v>170024.10049261106</c:v>
                </c:pt>
                <c:pt idx="18">
                  <c:v>171635.5133004929</c:v>
                </c:pt>
                <c:pt idx="19">
                  <c:v>173246.92610837473</c:v>
                </c:pt>
                <c:pt idx="20">
                  <c:v>174858.3389162561</c:v>
                </c:pt>
                <c:pt idx="21">
                  <c:v>176469.75172413792</c:v>
                </c:pt>
                <c:pt idx="22">
                  <c:v>178081.16453201976</c:v>
                </c:pt>
                <c:pt idx="23">
                  <c:v>179692.5773399016</c:v>
                </c:pt>
                <c:pt idx="24">
                  <c:v>181303.99014778342</c:v>
                </c:pt>
                <c:pt idx="25">
                  <c:v>182915.40295566525</c:v>
                </c:pt>
                <c:pt idx="26">
                  <c:v>184526.81576354709</c:v>
                </c:pt>
                <c:pt idx="27">
                  <c:v>186138.22857142845</c:v>
                </c:pt>
                <c:pt idx="28">
                  <c:v>187749.64137931028</c:v>
                </c:pt>
                <c:pt idx="29">
                  <c:v>189361.05418719212</c:v>
                </c:pt>
                <c:pt idx="30">
                  <c:v>190972.46699507395</c:v>
                </c:pt>
                <c:pt idx="31">
                  <c:v>192583.87980295578</c:v>
                </c:pt>
                <c:pt idx="32">
                  <c:v>194195.2926108376</c:v>
                </c:pt>
                <c:pt idx="33">
                  <c:v>195806.70541871944</c:v>
                </c:pt>
                <c:pt idx="34">
                  <c:v>197418.11822660128</c:v>
                </c:pt>
                <c:pt idx="35">
                  <c:v>199029.5310344831</c:v>
                </c:pt>
                <c:pt idx="36">
                  <c:v>200640.94384236448</c:v>
                </c:pt>
                <c:pt idx="37">
                  <c:v>202252.3566502463</c:v>
                </c:pt>
                <c:pt idx="38">
                  <c:v>203863.76945812814</c:v>
                </c:pt>
                <c:pt idx="39">
                  <c:v>205475.18226600997</c:v>
                </c:pt>
                <c:pt idx="40">
                  <c:v>207086.5950738918</c:v>
                </c:pt>
              </c:numCache>
            </c:numRef>
          </c:yVal>
          <c:smooth val="0"/>
        </c:ser>
        <c:ser>
          <c:idx val="0"/>
          <c:order val="2"/>
          <c:tx>
            <c:v>Current Sales Estimates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'Estimated intr&amp;interstate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intr&amp;interstate sales'!$V$3:$V$44</c:f>
              <c:numCache>
                <c:ptCount val="42"/>
                <c:pt idx="0">
                  <c:v>133581</c:v>
                </c:pt>
                <c:pt idx="1">
                  <c:v>114098</c:v>
                </c:pt>
                <c:pt idx="2">
                  <c:v>130260</c:v>
                </c:pt>
                <c:pt idx="3">
                  <c:v>147872</c:v>
                </c:pt>
                <c:pt idx="4">
                  <c:v>144329</c:v>
                </c:pt>
                <c:pt idx="5">
                  <c:v>121117</c:v>
                </c:pt>
                <c:pt idx="6">
                  <c:v>98646</c:v>
                </c:pt>
                <c:pt idx="7">
                  <c:v>119029</c:v>
                </c:pt>
                <c:pt idx="8">
                  <c:v>157886</c:v>
                </c:pt>
                <c:pt idx="9">
                  <c:v>185696</c:v>
                </c:pt>
                <c:pt idx="10">
                  <c:v>201303</c:v>
                </c:pt>
                <c:pt idx="11">
                  <c:v>170009</c:v>
                </c:pt>
                <c:pt idx="12">
                  <c:v>178551</c:v>
                </c:pt>
                <c:pt idx="13">
                  <c:v>209483</c:v>
                </c:pt>
                <c:pt idx="14">
                  <c:v>262316</c:v>
                </c:pt>
                <c:pt idx="15">
                  <c:v>211502</c:v>
                </c:pt>
                <c:pt idx="16">
                  <c:v>139591</c:v>
                </c:pt>
                <c:pt idx="17">
                  <c:v>146031</c:v>
                </c:pt>
                <c:pt idx="18">
                  <c:v>141964</c:v>
                </c:pt>
                <c:pt idx="19">
                  <c:v>203197</c:v>
                </c:pt>
                <c:pt idx="20">
                  <c:v>252792</c:v>
                </c:pt>
                <c:pt idx="21">
                  <c:v>284008</c:v>
                </c:pt>
                <c:pt idx="22">
                  <c:v>150965</c:v>
                </c:pt>
                <c:pt idx="23">
                  <c:v>133473</c:v>
                </c:pt>
                <c:pt idx="24">
                  <c:v>94798</c:v>
                </c:pt>
                <c:pt idx="25">
                  <c:v>116862.24187754883</c:v>
                </c:pt>
                <c:pt idx="26">
                  <c:v>135804.67367764993</c:v>
                </c:pt>
                <c:pt idx="27">
                  <c:v>148484.41359272008</c:v>
                </c:pt>
                <c:pt idx="28">
                  <c:v>158567.48095113423</c:v>
                </c:pt>
                <c:pt idx="29">
                  <c:v>173861.15081208112</c:v>
                </c:pt>
                <c:pt idx="30">
                  <c:v>187036.63646965148</c:v>
                </c:pt>
                <c:pt idx="31">
                  <c:v>195366.8967751396</c:v>
                </c:pt>
                <c:pt idx="32">
                  <c:v>206741.52356162568</c:v>
                </c:pt>
                <c:pt idx="33">
                  <c:v>211662.15597835893</c:v>
                </c:pt>
                <c:pt idx="34">
                  <c:v>214610.97262000496</c:v>
                </c:pt>
                <c:pt idx="35">
                  <c:v>215588.1073320625</c:v>
                </c:pt>
                <c:pt idx="36">
                  <c:v>214784.28279461912</c:v>
                </c:pt>
                <c:pt idx="37">
                  <c:v>213676.32722479894</c:v>
                </c:pt>
                <c:pt idx="38">
                  <c:v>214552.874737126</c:v>
                </c:pt>
                <c:pt idx="39">
                  <c:v>217427.35942177108</c:v>
                </c:pt>
                <c:pt idx="40">
                  <c:v>222003.66421463562</c:v>
                </c:pt>
                <c:pt idx="41">
                  <c:v>224919.4529033966</c:v>
                </c:pt>
              </c:numCache>
            </c:numRef>
          </c:yVal>
          <c:smooth val="0"/>
        </c:ser>
        <c:axId val="19641091"/>
        <c:axId val="42552092"/>
      </c:scatterChart>
      <c:valAx>
        <c:axId val="19641091"/>
        <c:scaling>
          <c:orientation val="minMax"/>
          <c:max val="2025"/>
          <c:min val="198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52092"/>
        <c:crosses val="autoZero"/>
        <c:crossBetween val="midCat"/>
        <c:dispUnits/>
      </c:valAx>
      <c:valAx>
        <c:axId val="4255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Units Sold Nationally</a:t>
                </a:r>
              </a:p>
            </c:rich>
          </c:tx>
          <c:layout>
            <c:manualLayout>
              <c:xMode val="factor"/>
              <c:yMode val="factor"/>
              <c:x val="-0.011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41091"/>
        <c:crosses val="autoZero"/>
        <c:crossBetween val="midCat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575"/>
          <c:y val="0.9275"/>
          <c:w val="0.901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1625"/>
          <c:w val="0.929"/>
          <c:h val="0.8975"/>
        </c:manualLayout>
      </c:layout>
      <c:scatterChart>
        <c:scatterStyle val="lineMarker"/>
        <c:varyColors val="0"/>
        <c:ser>
          <c:idx val="1"/>
          <c:order val="0"/>
          <c:tx>
            <c:v>Revised Sales Estimates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'Estimated intr&amp;interstate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intr&amp;interstate sales'!$B$3:$B$44</c:f>
              <c:numCache>
                <c:ptCount val="42"/>
                <c:pt idx="0">
                  <c:v>142668</c:v>
                </c:pt>
                <c:pt idx="1">
                  <c:v>140055</c:v>
                </c:pt>
                <c:pt idx="2">
                  <c:v>136854</c:v>
                </c:pt>
                <c:pt idx="3">
                  <c:v>163550</c:v>
                </c:pt>
                <c:pt idx="4">
                  <c:v>147516</c:v>
                </c:pt>
                <c:pt idx="5">
                  <c:v>138771</c:v>
                </c:pt>
                <c:pt idx="6">
                  <c:v>109946</c:v>
                </c:pt>
                <c:pt idx="7">
                  <c:v>115643</c:v>
                </c:pt>
                <c:pt idx="8">
                  <c:v>129016</c:v>
                </c:pt>
                <c:pt idx="9">
                  <c:v>151897</c:v>
                </c:pt>
                <c:pt idx="10">
                  <c:v>171948</c:v>
                </c:pt>
                <c:pt idx="11">
                  <c:v>176140</c:v>
                </c:pt>
                <c:pt idx="12">
                  <c:v>183767</c:v>
                </c:pt>
                <c:pt idx="13">
                  <c:v>196321</c:v>
                </c:pt>
                <c:pt idx="14">
                  <c:v>239562</c:v>
                </c:pt>
                <c:pt idx="15">
                  <c:v>229836</c:v>
                </c:pt>
                <c:pt idx="16">
                  <c:v>189573</c:v>
                </c:pt>
                <c:pt idx="17">
                  <c:v>159128</c:v>
                </c:pt>
                <c:pt idx="18">
                  <c:v>167565</c:v>
                </c:pt>
                <c:pt idx="19">
                  <c:v>205451</c:v>
                </c:pt>
                <c:pt idx="20">
                  <c:v>221830</c:v>
                </c:pt>
                <c:pt idx="21">
                  <c:v>237949</c:v>
                </c:pt>
                <c:pt idx="22">
                  <c:v>133887.40270752748</c:v>
                </c:pt>
                <c:pt idx="23">
                  <c:v>118130.43003319063</c:v>
                </c:pt>
                <c:pt idx="24">
                  <c:v>74259.85685627999</c:v>
                </c:pt>
                <c:pt idx="25">
                  <c:v>88878.77199583733</c:v>
                </c:pt>
                <c:pt idx="26">
                  <c:v>106111.5641149086</c:v>
                </c:pt>
                <c:pt idx="27">
                  <c:v>123301.11668879315</c:v>
                </c:pt>
                <c:pt idx="28">
                  <c:v>123700.25046182297</c:v>
                </c:pt>
                <c:pt idx="29">
                  <c:v>135126.52905524493</c:v>
                </c:pt>
                <c:pt idx="30">
                  <c:v>144595.53394307574</c:v>
                </c:pt>
                <c:pt idx="31">
                  <c:v>144206.4143903962</c:v>
                </c:pt>
                <c:pt idx="32">
                  <c:v>142246.31386389784</c:v>
                </c:pt>
                <c:pt idx="33">
                  <c:v>149494.4143499999</c:v>
                </c:pt>
                <c:pt idx="34">
                  <c:v>153073.127657704</c:v>
                </c:pt>
                <c:pt idx="35">
                  <c:v>156679.28668961546</c:v>
                </c:pt>
                <c:pt idx="36">
                  <c:v>158038.5342066269</c:v>
                </c:pt>
                <c:pt idx="37">
                  <c:v>157929.31426460558</c:v>
                </c:pt>
                <c:pt idx="38">
                  <c:v>157751.69209745983</c:v>
                </c:pt>
                <c:pt idx="39">
                  <c:v>160261.3118592433</c:v>
                </c:pt>
                <c:pt idx="40">
                  <c:v>164420.4295720139</c:v>
                </c:pt>
                <c:pt idx="41">
                  <c:v>168550.96304824718</c:v>
                </c:pt>
              </c:numCache>
            </c:numRef>
          </c:yVal>
          <c:smooth val="0"/>
        </c:ser>
        <c:ser>
          <c:idx val="3"/>
          <c:order val="1"/>
          <c:tx>
            <c:v>Trend (1985-2013)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'Estimated intr&amp;interstate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intr&amp;interstate sales'!$I$3:$I$43</c:f>
              <c:numCache>
                <c:ptCount val="41"/>
                <c:pt idx="0">
                  <c:v>153622.65517241368</c:v>
                </c:pt>
                <c:pt idx="1">
                  <c:v>154295.869458128</c:v>
                </c:pt>
                <c:pt idx="2">
                  <c:v>154969.08374384232</c:v>
                </c:pt>
                <c:pt idx="3">
                  <c:v>155642.29802955664</c:v>
                </c:pt>
                <c:pt idx="4">
                  <c:v>156315.51231527096</c:v>
                </c:pt>
                <c:pt idx="5">
                  <c:v>156988.72660098504</c:v>
                </c:pt>
                <c:pt idx="6">
                  <c:v>157661.94088669936</c:v>
                </c:pt>
                <c:pt idx="7">
                  <c:v>158335.15517241368</c:v>
                </c:pt>
                <c:pt idx="8">
                  <c:v>159008.369458128</c:v>
                </c:pt>
                <c:pt idx="9">
                  <c:v>159681.58374384232</c:v>
                </c:pt>
                <c:pt idx="10">
                  <c:v>160354.79802955664</c:v>
                </c:pt>
                <c:pt idx="11">
                  <c:v>161028.01231527096</c:v>
                </c:pt>
                <c:pt idx="12">
                  <c:v>161701.22660098504</c:v>
                </c:pt>
                <c:pt idx="13">
                  <c:v>162374.44088669936</c:v>
                </c:pt>
                <c:pt idx="14">
                  <c:v>163047.65517241368</c:v>
                </c:pt>
                <c:pt idx="15">
                  <c:v>163720.869458128</c:v>
                </c:pt>
                <c:pt idx="16">
                  <c:v>164394.08374384232</c:v>
                </c:pt>
                <c:pt idx="17">
                  <c:v>165067.29802955664</c:v>
                </c:pt>
                <c:pt idx="18">
                  <c:v>165740.51231527096</c:v>
                </c:pt>
                <c:pt idx="19">
                  <c:v>166413.72660098504</c:v>
                </c:pt>
                <c:pt idx="20">
                  <c:v>167086.94088669936</c:v>
                </c:pt>
                <c:pt idx="21">
                  <c:v>167760.15517241368</c:v>
                </c:pt>
                <c:pt idx="22">
                  <c:v>168433.369458128</c:v>
                </c:pt>
                <c:pt idx="23">
                  <c:v>169106.58374384232</c:v>
                </c:pt>
                <c:pt idx="24">
                  <c:v>169779.79802955664</c:v>
                </c:pt>
                <c:pt idx="25">
                  <c:v>170453.01231527072</c:v>
                </c:pt>
                <c:pt idx="26">
                  <c:v>171126.22660098504</c:v>
                </c:pt>
                <c:pt idx="27">
                  <c:v>171799.44088669936</c:v>
                </c:pt>
                <c:pt idx="28">
                  <c:v>172472.65517241368</c:v>
                </c:pt>
                <c:pt idx="29">
                  <c:v>173145.869458128</c:v>
                </c:pt>
                <c:pt idx="30">
                  <c:v>173819.08374384232</c:v>
                </c:pt>
                <c:pt idx="31">
                  <c:v>174492.29802955664</c:v>
                </c:pt>
                <c:pt idx="32">
                  <c:v>175165.51231527072</c:v>
                </c:pt>
                <c:pt idx="33">
                  <c:v>175838.72660098504</c:v>
                </c:pt>
                <c:pt idx="34">
                  <c:v>176511.94088669936</c:v>
                </c:pt>
                <c:pt idx="35">
                  <c:v>177185.15517241368</c:v>
                </c:pt>
                <c:pt idx="36">
                  <c:v>177858.369458128</c:v>
                </c:pt>
                <c:pt idx="37">
                  <c:v>178531.58374384232</c:v>
                </c:pt>
                <c:pt idx="38">
                  <c:v>179204.79802955664</c:v>
                </c:pt>
                <c:pt idx="39">
                  <c:v>179878.01231527072</c:v>
                </c:pt>
                <c:pt idx="40">
                  <c:v>180551.22660098504</c:v>
                </c:pt>
              </c:numCache>
            </c:numRef>
          </c:yVal>
          <c:smooth val="0"/>
        </c:ser>
        <c:ser>
          <c:idx val="0"/>
          <c:order val="2"/>
          <c:tx>
            <c:v>Current Sales Estimates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'Estimated intr&amp;interstate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intr&amp;interstate sales'!$U$3:$U$44</c:f>
              <c:numCache>
                <c:ptCount val="42"/>
                <c:pt idx="0">
                  <c:v>142668</c:v>
                </c:pt>
                <c:pt idx="1">
                  <c:v>140055</c:v>
                </c:pt>
                <c:pt idx="2">
                  <c:v>136854</c:v>
                </c:pt>
                <c:pt idx="3">
                  <c:v>163550</c:v>
                </c:pt>
                <c:pt idx="4">
                  <c:v>147516</c:v>
                </c:pt>
                <c:pt idx="5">
                  <c:v>138771</c:v>
                </c:pt>
                <c:pt idx="6">
                  <c:v>109946</c:v>
                </c:pt>
                <c:pt idx="7">
                  <c:v>115643</c:v>
                </c:pt>
                <c:pt idx="8">
                  <c:v>129016</c:v>
                </c:pt>
                <c:pt idx="9">
                  <c:v>151897</c:v>
                </c:pt>
                <c:pt idx="10">
                  <c:v>171948</c:v>
                </c:pt>
                <c:pt idx="11">
                  <c:v>176140</c:v>
                </c:pt>
                <c:pt idx="12">
                  <c:v>183767</c:v>
                </c:pt>
                <c:pt idx="13">
                  <c:v>196321</c:v>
                </c:pt>
                <c:pt idx="14">
                  <c:v>239562</c:v>
                </c:pt>
                <c:pt idx="15">
                  <c:v>229836</c:v>
                </c:pt>
                <c:pt idx="16">
                  <c:v>189573</c:v>
                </c:pt>
                <c:pt idx="17">
                  <c:v>159128</c:v>
                </c:pt>
                <c:pt idx="18">
                  <c:v>167565</c:v>
                </c:pt>
                <c:pt idx="19">
                  <c:v>205451</c:v>
                </c:pt>
                <c:pt idx="20">
                  <c:v>221830</c:v>
                </c:pt>
                <c:pt idx="21">
                  <c:v>237949</c:v>
                </c:pt>
                <c:pt idx="22">
                  <c:v>199977</c:v>
                </c:pt>
                <c:pt idx="23">
                  <c:v>154252</c:v>
                </c:pt>
                <c:pt idx="24">
                  <c:v>98135</c:v>
                </c:pt>
                <c:pt idx="25">
                  <c:v>120811.9365933084</c:v>
                </c:pt>
                <c:pt idx="26">
                  <c:v>136532.23023677757</c:v>
                </c:pt>
                <c:pt idx="27">
                  <c:v>149156.65854190796</c:v>
                </c:pt>
                <c:pt idx="28">
                  <c:v>158960.69268788066</c:v>
                </c:pt>
                <c:pt idx="29">
                  <c:v>173743.30831910166</c:v>
                </c:pt>
                <c:pt idx="30">
                  <c:v>186665.11800173478</c:v>
                </c:pt>
                <c:pt idx="31">
                  <c:v>194010.8021286166</c:v>
                </c:pt>
                <c:pt idx="32">
                  <c:v>205308.7355027891</c:v>
                </c:pt>
                <c:pt idx="33">
                  <c:v>208425.45207640814</c:v>
                </c:pt>
                <c:pt idx="34">
                  <c:v>211437.62315076336</c:v>
                </c:pt>
                <c:pt idx="35">
                  <c:v>213245.63164675987</c:v>
                </c:pt>
                <c:pt idx="36">
                  <c:v>212942.1017908977</c:v>
                </c:pt>
                <c:pt idx="37">
                  <c:v>212661.41364633018</c:v>
                </c:pt>
                <c:pt idx="38">
                  <c:v>214481.69792972115</c:v>
                </c:pt>
                <c:pt idx="39">
                  <c:v>218438.7152780477</c:v>
                </c:pt>
                <c:pt idx="40">
                  <c:v>223741.58487659594</c:v>
                </c:pt>
                <c:pt idx="41">
                  <c:v>227103.38307597052</c:v>
                </c:pt>
              </c:numCache>
            </c:numRef>
          </c:yVal>
          <c:smooth val="0"/>
        </c:ser>
        <c:axId val="47424509"/>
        <c:axId val="24167398"/>
      </c:scatterChart>
      <c:valAx>
        <c:axId val="47424509"/>
        <c:scaling>
          <c:orientation val="minMax"/>
          <c:max val="2025"/>
          <c:min val="198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7398"/>
        <c:crosses val="autoZero"/>
        <c:crossBetween val="midCat"/>
        <c:dispUnits/>
      </c:valAx>
      <c:valAx>
        <c:axId val="2416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Units Sold Nationally</a:t>
                </a:r>
              </a:p>
            </c:rich>
          </c:tx>
          <c:layout>
            <c:manualLayout>
              <c:xMode val="factor"/>
              <c:yMode val="factor"/>
              <c:x val="-0.011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509"/>
        <c:crosses val="autoZero"/>
        <c:crossBetween val="midCat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575"/>
          <c:y val="0.9275"/>
          <c:w val="0.901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1625"/>
          <c:w val="0.929"/>
          <c:h val="0.8975"/>
        </c:manualLayout>
      </c:layout>
      <c:scatterChart>
        <c:scatterStyle val="lineMarker"/>
        <c:varyColors val="0"/>
        <c:ser>
          <c:idx val="1"/>
          <c:order val="0"/>
          <c:tx>
            <c:v>Revised Sales Estimates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'Estimated construction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construction sales'!$E$3:$E$43</c:f>
              <c:numCache>
                <c:ptCount val="41"/>
                <c:pt idx="0">
                  <c:v>133581</c:v>
                </c:pt>
                <c:pt idx="1">
                  <c:v>114098</c:v>
                </c:pt>
                <c:pt idx="2">
                  <c:v>130260</c:v>
                </c:pt>
                <c:pt idx="3">
                  <c:v>147872</c:v>
                </c:pt>
                <c:pt idx="4">
                  <c:v>144329</c:v>
                </c:pt>
                <c:pt idx="5">
                  <c:v>121117</c:v>
                </c:pt>
                <c:pt idx="6">
                  <c:v>98646</c:v>
                </c:pt>
                <c:pt idx="7">
                  <c:v>119029</c:v>
                </c:pt>
                <c:pt idx="8">
                  <c:v>157886</c:v>
                </c:pt>
                <c:pt idx="9">
                  <c:v>185696</c:v>
                </c:pt>
                <c:pt idx="10">
                  <c:v>201303</c:v>
                </c:pt>
                <c:pt idx="11">
                  <c:v>170009</c:v>
                </c:pt>
                <c:pt idx="12">
                  <c:v>178551</c:v>
                </c:pt>
                <c:pt idx="13">
                  <c:v>209483</c:v>
                </c:pt>
                <c:pt idx="14">
                  <c:v>262316</c:v>
                </c:pt>
                <c:pt idx="15">
                  <c:v>211502</c:v>
                </c:pt>
                <c:pt idx="16">
                  <c:v>139591</c:v>
                </c:pt>
                <c:pt idx="17">
                  <c:v>146031</c:v>
                </c:pt>
                <c:pt idx="18">
                  <c:v>141964</c:v>
                </c:pt>
                <c:pt idx="19">
                  <c:v>203197</c:v>
                </c:pt>
                <c:pt idx="20">
                  <c:v>252792</c:v>
                </c:pt>
                <c:pt idx="21">
                  <c:v>284008</c:v>
                </c:pt>
                <c:pt idx="22">
                  <c:v>148374.03788055372</c:v>
                </c:pt>
                <c:pt idx="23">
                  <c:v>125954.66166097036</c:v>
                </c:pt>
                <c:pt idx="24">
                  <c:v>68307.8836164856</c:v>
                </c:pt>
                <c:pt idx="25">
                  <c:v>73280.92521406704</c:v>
                </c:pt>
                <c:pt idx="26">
                  <c:v>90967.54428748167</c:v>
                </c:pt>
                <c:pt idx="27">
                  <c:v>111790.59452391774</c:v>
                </c:pt>
                <c:pt idx="28">
                  <c:v>114186.6028818291</c:v>
                </c:pt>
                <c:pt idx="29">
                  <c:v>126996.9709283079</c:v>
                </c:pt>
                <c:pt idx="30">
                  <c:v>137187.87590477418</c:v>
                </c:pt>
                <c:pt idx="31">
                  <c:v>137992.2267382812</c:v>
                </c:pt>
                <c:pt idx="32">
                  <c:v>137171.90567330705</c:v>
                </c:pt>
                <c:pt idx="33">
                  <c:v>144961.75478687545</c:v>
                </c:pt>
                <c:pt idx="34">
                  <c:v>149147.85878810697</c:v>
                </c:pt>
                <c:pt idx="35">
                  <c:v>153756.76777583323</c:v>
                </c:pt>
                <c:pt idx="36">
                  <c:v>156108.53133354886</c:v>
                </c:pt>
                <c:pt idx="37">
                  <c:v>158913.19197191013</c:v>
                </c:pt>
                <c:pt idx="38">
                  <c:v>161515.38856371172</c:v>
                </c:pt>
                <c:pt idx="39">
                  <c:v>166757.39486023234</c:v>
                </c:pt>
                <c:pt idx="40">
                  <c:v>170760.2540059766</c:v>
                </c:pt>
              </c:numCache>
            </c:numRef>
          </c:yVal>
          <c:smooth val="0"/>
        </c:ser>
        <c:ser>
          <c:idx val="3"/>
          <c:order val="1"/>
          <c:tx>
            <c:v>Trend (1985-2013)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'Estimated construction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construction sales'!$J$3:$J$43</c:f>
              <c:numCache>
                <c:ptCount val="41"/>
                <c:pt idx="0">
                  <c:v>142630.08275862085</c:v>
                </c:pt>
                <c:pt idx="1">
                  <c:v>144241.49556650268</c:v>
                </c:pt>
                <c:pt idx="2">
                  <c:v>145852.9083743845</c:v>
                </c:pt>
                <c:pt idx="3">
                  <c:v>147464.32118226634</c:v>
                </c:pt>
                <c:pt idx="4">
                  <c:v>149075.7339901477</c:v>
                </c:pt>
                <c:pt idx="5">
                  <c:v>150687.14679802954</c:v>
                </c:pt>
                <c:pt idx="6">
                  <c:v>152298.55960591137</c:v>
                </c:pt>
                <c:pt idx="7">
                  <c:v>153909.9724137932</c:v>
                </c:pt>
                <c:pt idx="8">
                  <c:v>155521.38522167504</c:v>
                </c:pt>
                <c:pt idx="9">
                  <c:v>157132.79802955687</c:v>
                </c:pt>
                <c:pt idx="10">
                  <c:v>158744.2108374387</c:v>
                </c:pt>
                <c:pt idx="11">
                  <c:v>160355.62364532007</c:v>
                </c:pt>
                <c:pt idx="12">
                  <c:v>161967.0364532019</c:v>
                </c:pt>
                <c:pt idx="13">
                  <c:v>163578.44926108373</c:v>
                </c:pt>
                <c:pt idx="14">
                  <c:v>165189.86206896557</c:v>
                </c:pt>
                <c:pt idx="15">
                  <c:v>166801.2748768474</c:v>
                </c:pt>
                <c:pt idx="16">
                  <c:v>168412.68768472923</c:v>
                </c:pt>
                <c:pt idx="17">
                  <c:v>170024.10049261106</c:v>
                </c:pt>
                <c:pt idx="18">
                  <c:v>171635.5133004929</c:v>
                </c:pt>
                <c:pt idx="19">
                  <c:v>173246.92610837473</c:v>
                </c:pt>
                <c:pt idx="20">
                  <c:v>174858.3389162561</c:v>
                </c:pt>
                <c:pt idx="21">
                  <c:v>176469.75172413792</c:v>
                </c:pt>
                <c:pt idx="22">
                  <c:v>178081.16453201976</c:v>
                </c:pt>
                <c:pt idx="23">
                  <c:v>179692.5773399016</c:v>
                </c:pt>
                <c:pt idx="24">
                  <c:v>181303.99014778342</c:v>
                </c:pt>
                <c:pt idx="25">
                  <c:v>182915.40295566525</c:v>
                </c:pt>
                <c:pt idx="26">
                  <c:v>184526.81576354709</c:v>
                </c:pt>
                <c:pt idx="27">
                  <c:v>186138.22857142845</c:v>
                </c:pt>
                <c:pt idx="28">
                  <c:v>187749.64137931028</c:v>
                </c:pt>
                <c:pt idx="29">
                  <c:v>189361.05418719212</c:v>
                </c:pt>
                <c:pt idx="30">
                  <c:v>190972.46699507395</c:v>
                </c:pt>
                <c:pt idx="31">
                  <c:v>192583.87980295578</c:v>
                </c:pt>
                <c:pt idx="32">
                  <c:v>194195.2926108376</c:v>
                </c:pt>
                <c:pt idx="33">
                  <c:v>195806.70541871944</c:v>
                </c:pt>
                <c:pt idx="34">
                  <c:v>197418.11822660128</c:v>
                </c:pt>
                <c:pt idx="35">
                  <c:v>199029.5310344831</c:v>
                </c:pt>
                <c:pt idx="36">
                  <c:v>200640.94384236448</c:v>
                </c:pt>
                <c:pt idx="37">
                  <c:v>202252.3566502463</c:v>
                </c:pt>
                <c:pt idx="38">
                  <c:v>203863.76945812814</c:v>
                </c:pt>
                <c:pt idx="39">
                  <c:v>205475.18226600997</c:v>
                </c:pt>
                <c:pt idx="40">
                  <c:v>207086.5950738918</c:v>
                </c:pt>
              </c:numCache>
            </c:numRef>
          </c:yVal>
          <c:smooth val="0"/>
        </c:ser>
        <c:ser>
          <c:idx val="0"/>
          <c:order val="2"/>
          <c:tx>
            <c:v>Current Sales Estimates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'Estimated construction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construction sales'!$V$3:$V$44</c:f>
              <c:numCache>
                <c:ptCount val="42"/>
                <c:pt idx="0">
                  <c:v>133581</c:v>
                </c:pt>
                <c:pt idx="1">
                  <c:v>114098</c:v>
                </c:pt>
                <c:pt idx="2">
                  <c:v>130260</c:v>
                </c:pt>
                <c:pt idx="3">
                  <c:v>147872</c:v>
                </c:pt>
                <c:pt idx="4">
                  <c:v>144329</c:v>
                </c:pt>
                <c:pt idx="5">
                  <c:v>121117</c:v>
                </c:pt>
                <c:pt idx="6">
                  <c:v>98646</c:v>
                </c:pt>
                <c:pt idx="7">
                  <c:v>119029</c:v>
                </c:pt>
                <c:pt idx="8">
                  <c:v>157886</c:v>
                </c:pt>
                <c:pt idx="9">
                  <c:v>185696</c:v>
                </c:pt>
                <c:pt idx="10">
                  <c:v>201303</c:v>
                </c:pt>
                <c:pt idx="11">
                  <c:v>170009</c:v>
                </c:pt>
                <c:pt idx="12">
                  <c:v>178551</c:v>
                </c:pt>
                <c:pt idx="13">
                  <c:v>209483</c:v>
                </c:pt>
                <c:pt idx="14">
                  <c:v>262316</c:v>
                </c:pt>
                <c:pt idx="15">
                  <c:v>211502</c:v>
                </c:pt>
                <c:pt idx="16">
                  <c:v>139591</c:v>
                </c:pt>
                <c:pt idx="17">
                  <c:v>146031</c:v>
                </c:pt>
                <c:pt idx="18">
                  <c:v>141964</c:v>
                </c:pt>
                <c:pt idx="19">
                  <c:v>203197</c:v>
                </c:pt>
                <c:pt idx="20">
                  <c:v>252792</c:v>
                </c:pt>
                <c:pt idx="21">
                  <c:v>284008</c:v>
                </c:pt>
                <c:pt idx="22">
                  <c:v>150965</c:v>
                </c:pt>
                <c:pt idx="23">
                  <c:v>133473</c:v>
                </c:pt>
                <c:pt idx="24">
                  <c:v>94798</c:v>
                </c:pt>
                <c:pt idx="25">
                  <c:v>103049.17789027098</c:v>
                </c:pt>
                <c:pt idx="26">
                  <c:v>122554.47756061963</c:v>
                </c:pt>
                <c:pt idx="27">
                  <c:v>134795.74555867264</c:v>
                </c:pt>
                <c:pt idx="28">
                  <c:v>144823.62321166182</c:v>
                </c:pt>
                <c:pt idx="29">
                  <c:v>159965.08827515715</c:v>
                </c:pt>
                <c:pt idx="30">
                  <c:v>173386.86044763649</c:v>
                </c:pt>
                <c:pt idx="31">
                  <c:v>181976.27364523255</c:v>
                </c:pt>
                <c:pt idx="32">
                  <c:v>193803.78627994072</c:v>
                </c:pt>
                <c:pt idx="33">
                  <c:v>196980.85221104627</c:v>
                </c:pt>
                <c:pt idx="34">
                  <c:v>198649.31431781728</c:v>
                </c:pt>
                <c:pt idx="35">
                  <c:v>198939.2625304231</c:v>
                </c:pt>
                <c:pt idx="36">
                  <c:v>197459.85891114164</c:v>
                </c:pt>
                <c:pt idx="37">
                  <c:v>196056.44359767044</c:v>
                </c:pt>
                <c:pt idx="38">
                  <c:v>196693.3505760911</c:v>
                </c:pt>
                <c:pt idx="39">
                  <c:v>199455.24971710722</c:v>
                </c:pt>
                <c:pt idx="40">
                  <c:v>203954.6652483545</c:v>
                </c:pt>
                <c:pt idx="41">
                  <c:v>206949.61775571667</c:v>
                </c:pt>
              </c:numCache>
            </c:numRef>
          </c:yVal>
          <c:smooth val="0"/>
        </c:ser>
        <c:axId val="16179991"/>
        <c:axId val="11402192"/>
      </c:scatterChart>
      <c:valAx>
        <c:axId val="16179991"/>
        <c:scaling>
          <c:orientation val="minMax"/>
          <c:max val="2025"/>
          <c:min val="198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02192"/>
        <c:crosses val="autoZero"/>
        <c:crossBetween val="midCat"/>
        <c:dispUnits/>
      </c:valAx>
      <c:valAx>
        <c:axId val="11402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Units Sold Nationally</a:t>
                </a:r>
              </a:p>
            </c:rich>
          </c:tx>
          <c:layout>
            <c:manualLayout>
              <c:xMode val="factor"/>
              <c:yMode val="factor"/>
              <c:x val="-0.011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9991"/>
        <c:crosses val="autoZero"/>
        <c:crossBetween val="midCat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575"/>
          <c:y val="0.9275"/>
          <c:w val="0.901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1625"/>
          <c:w val="0.929"/>
          <c:h val="0.8975"/>
        </c:manualLayout>
      </c:layout>
      <c:scatterChart>
        <c:scatterStyle val="lineMarker"/>
        <c:varyColors val="0"/>
        <c:ser>
          <c:idx val="1"/>
          <c:order val="0"/>
          <c:tx>
            <c:v>Revised Sales Estimates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'Estimated construction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construction sales'!$B$3:$B$43</c:f>
              <c:numCache>
                <c:ptCount val="41"/>
                <c:pt idx="0">
                  <c:v>142668</c:v>
                </c:pt>
                <c:pt idx="1">
                  <c:v>140055</c:v>
                </c:pt>
                <c:pt idx="2">
                  <c:v>136854</c:v>
                </c:pt>
                <c:pt idx="3">
                  <c:v>163550</c:v>
                </c:pt>
                <c:pt idx="4">
                  <c:v>147516</c:v>
                </c:pt>
                <c:pt idx="5">
                  <c:v>138771</c:v>
                </c:pt>
                <c:pt idx="6">
                  <c:v>109946</c:v>
                </c:pt>
                <c:pt idx="7">
                  <c:v>115643</c:v>
                </c:pt>
                <c:pt idx="8">
                  <c:v>129016</c:v>
                </c:pt>
                <c:pt idx="9">
                  <c:v>151897</c:v>
                </c:pt>
                <c:pt idx="10">
                  <c:v>171948</c:v>
                </c:pt>
                <c:pt idx="11">
                  <c:v>176140</c:v>
                </c:pt>
                <c:pt idx="12">
                  <c:v>183767</c:v>
                </c:pt>
                <c:pt idx="13">
                  <c:v>196321</c:v>
                </c:pt>
                <c:pt idx="14">
                  <c:v>239562</c:v>
                </c:pt>
                <c:pt idx="15">
                  <c:v>229836</c:v>
                </c:pt>
                <c:pt idx="16">
                  <c:v>189573</c:v>
                </c:pt>
                <c:pt idx="17">
                  <c:v>159128</c:v>
                </c:pt>
                <c:pt idx="18">
                  <c:v>167565</c:v>
                </c:pt>
                <c:pt idx="19">
                  <c:v>205451</c:v>
                </c:pt>
                <c:pt idx="20">
                  <c:v>221830</c:v>
                </c:pt>
                <c:pt idx="21">
                  <c:v>237949</c:v>
                </c:pt>
                <c:pt idx="22">
                  <c:v>124311.47692895931</c:v>
                </c:pt>
                <c:pt idx="23">
                  <c:v>105527.96325302891</c:v>
                </c:pt>
                <c:pt idx="24">
                  <c:v>57230.051965645805</c:v>
                </c:pt>
                <c:pt idx="25">
                  <c:v>61396.59049661291</c:v>
                </c:pt>
                <c:pt idx="26">
                  <c:v>76214.88195988133</c:v>
                </c:pt>
                <c:pt idx="27">
                  <c:v>93660.95383359518</c:v>
                </c:pt>
                <c:pt idx="28">
                  <c:v>95668.3895141276</c:v>
                </c:pt>
                <c:pt idx="29">
                  <c:v>106401.23600539399</c:v>
                </c:pt>
                <c:pt idx="30">
                  <c:v>114939.43087400746</c:v>
                </c:pt>
                <c:pt idx="31">
                  <c:v>115613.3361037269</c:v>
                </c:pt>
                <c:pt idx="32">
                  <c:v>114926.05061497471</c:v>
                </c:pt>
                <c:pt idx="33">
                  <c:v>121452.58087723666</c:v>
                </c:pt>
                <c:pt idx="34">
                  <c:v>124959.80342374604</c:v>
                </c:pt>
                <c:pt idx="35">
                  <c:v>128821.26255419473</c:v>
                </c:pt>
                <c:pt idx="36">
                  <c:v>130791.62883540824</c:v>
                </c:pt>
                <c:pt idx="37">
                  <c:v>133141.4436090675</c:v>
                </c:pt>
                <c:pt idx="38">
                  <c:v>135321.62894477142</c:v>
                </c:pt>
                <c:pt idx="39">
                  <c:v>139713.51282216495</c:v>
                </c:pt>
                <c:pt idx="40">
                  <c:v>143067.20824930328</c:v>
                </c:pt>
              </c:numCache>
            </c:numRef>
          </c:yVal>
          <c:smooth val="0"/>
        </c:ser>
        <c:ser>
          <c:idx val="3"/>
          <c:order val="1"/>
          <c:tx>
            <c:v>Trend (1985-2013)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'Estimated construction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construction sales'!$I$3:$I$43</c:f>
              <c:numCache>
                <c:ptCount val="41"/>
                <c:pt idx="0">
                  <c:v>153622.65517241368</c:v>
                </c:pt>
                <c:pt idx="1">
                  <c:v>154295.869458128</c:v>
                </c:pt>
                <c:pt idx="2">
                  <c:v>154969.08374384232</c:v>
                </c:pt>
                <c:pt idx="3">
                  <c:v>155642.29802955664</c:v>
                </c:pt>
                <c:pt idx="4">
                  <c:v>156315.51231527096</c:v>
                </c:pt>
                <c:pt idx="5">
                  <c:v>156988.72660098504</c:v>
                </c:pt>
                <c:pt idx="6">
                  <c:v>157661.94088669936</c:v>
                </c:pt>
                <c:pt idx="7">
                  <c:v>158335.15517241368</c:v>
                </c:pt>
                <c:pt idx="8">
                  <c:v>159008.369458128</c:v>
                </c:pt>
                <c:pt idx="9">
                  <c:v>159681.58374384232</c:v>
                </c:pt>
                <c:pt idx="10">
                  <c:v>160354.79802955664</c:v>
                </c:pt>
                <c:pt idx="11">
                  <c:v>161028.01231527096</c:v>
                </c:pt>
                <c:pt idx="12">
                  <c:v>161701.22660098504</c:v>
                </c:pt>
                <c:pt idx="13">
                  <c:v>162374.44088669936</c:v>
                </c:pt>
                <c:pt idx="14">
                  <c:v>163047.65517241368</c:v>
                </c:pt>
                <c:pt idx="15">
                  <c:v>163720.869458128</c:v>
                </c:pt>
                <c:pt idx="16">
                  <c:v>164394.08374384232</c:v>
                </c:pt>
                <c:pt idx="17">
                  <c:v>165067.29802955664</c:v>
                </c:pt>
                <c:pt idx="18">
                  <c:v>165740.51231527096</c:v>
                </c:pt>
                <c:pt idx="19">
                  <c:v>166413.72660098504</c:v>
                </c:pt>
                <c:pt idx="20">
                  <c:v>167086.94088669936</c:v>
                </c:pt>
                <c:pt idx="21">
                  <c:v>167760.15517241368</c:v>
                </c:pt>
                <c:pt idx="22">
                  <c:v>168433.369458128</c:v>
                </c:pt>
                <c:pt idx="23">
                  <c:v>169106.58374384232</c:v>
                </c:pt>
                <c:pt idx="24">
                  <c:v>169779.79802955664</c:v>
                </c:pt>
                <c:pt idx="25">
                  <c:v>170453.01231527072</c:v>
                </c:pt>
                <c:pt idx="26">
                  <c:v>171126.22660098504</c:v>
                </c:pt>
                <c:pt idx="27">
                  <c:v>171799.44088669936</c:v>
                </c:pt>
                <c:pt idx="28">
                  <c:v>172472.65517241368</c:v>
                </c:pt>
                <c:pt idx="29">
                  <c:v>173145.869458128</c:v>
                </c:pt>
                <c:pt idx="30">
                  <c:v>173819.08374384232</c:v>
                </c:pt>
                <c:pt idx="31">
                  <c:v>174492.29802955664</c:v>
                </c:pt>
                <c:pt idx="32">
                  <c:v>175165.51231527072</c:v>
                </c:pt>
                <c:pt idx="33">
                  <c:v>175838.72660098504</c:v>
                </c:pt>
                <c:pt idx="34">
                  <c:v>176511.94088669936</c:v>
                </c:pt>
                <c:pt idx="35">
                  <c:v>177185.15517241368</c:v>
                </c:pt>
                <c:pt idx="36">
                  <c:v>177858.369458128</c:v>
                </c:pt>
                <c:pt idx="37">
                  <c:v>178531.58374384232</c:v>
                </c:pt>
                <c:pt idx="38">
                  <c:v>179204.79802955664</c:v>
                </c:pt>
                <c:pt idx="39">
                  <c:v>179878.01231527072</c:v>
                </c:pt>
                <c:pt idx="40">
                  <c:v>180551.22660098504</c:v>
                </c:pt>
              </c:numCache>
            </c:numRef>
          </c:yVal>
          <c:smooth val="0"/>
        </c:ser>
        <c:ser>
          <c:idx val="0"/>
          <c:order val="2"/>
          <c:tx>
            <c:v>Current Sales Estimates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'Estimated construction sales'!$D$3:$D$43</c:f>
              <c:numCache>
                <c:ptCount val="4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</c:numCache>
            </c:numRef>
          </c:xVal>
          <c:yVal>
            <c:numRef>
              <c:f>'Estimated construction sales'!$U$3:$U$44</c:f>
              <c:numCache>
                <c:ptCount val="42"/>
                <c:pt idx="0">
                  <c:v>142668</c:v>
                </c:pt>
                <c:pt idx="1">
                  <c:v>140055</c:v>
                </c:pt>
                <c:pt idx="2">
                  <c:v>136854</c:v>
                </c:pt>
                <c:pt idx="3">
                  <c:v>163550</c:v>
                </c:pt>
                <c:pt idx="4">
                  <c:v>147516</c:v>
                </c:pt>
                <c:pt idx="5">
                  <c:v>138771</c:v>
                </c:pt>
                <c:pt idx="6">
                  <c:v>109946</c:v>
                </c:pt>
                <c:pt idx="7">
                  <c:v>115643</c:v>
                </c:pt>
                <c:pt idx="8">
                  <c:v>129016</c:v>
                </c:pt>
                <c:pt idx="9">
                  <c:v>151897</c:v>
                </c:pt>
                <c:pt idx="10">
                  <c:v>171948</c:v>
                </c:pt>
                <c:pt idx="11">
                  <c:v>176140</c:v>
                </c:pt>
                <c:pt idx="12">
                  <c:v>183767</c:v>
                </c:pt>
                <c:pt idx="13">
                  <c:v>196321</c:v>
                </c:pt>
                <c:pt idx="14">
                  <c:v>239562</c:v>
                </c:pt>
                <c:pt idx="15">
                  <c:v>229836</c:v>
                </c:pt>
                <c:pt idx="16">
                  <c:v>189573</c:v>
                </c:pt>
                <c:pt idx="17">
                  <c:v>159128</c:v>
                </c:pt>
                <c:pt idx="18">
                  <c:v>167565</c:v>
                </c:pt>
                <c:pt idx="19">
                  <c:v>205451</c:v>
                </c:pt>
                <c:pt idx="20">
                  <c:v>221830</c:v>
                </c:pt>
                <c:pt idx="21">
                  <c:v>237949</c:v>
                </c:pt>
                <c:pt idx="22">
                  <c:v>199977</c:v>
                </c:pt>
                <c:pt idx="23">
                  <c:v>154252</c:v>
                </c:pt>
                <c:pt idx="24">
                  <c:v>98135</c:v>
                </c:pt>
                <c:pt idx="25">
                  <c:v>94654.52192857055</c:v>
                </c:pt>
                <c:pt idx="26">
                  <c:v>109387.11886195437</c:v>
                </c:pt>
                <c:pt idx="27">
                  <c:v>119666.30552364775</c:v>
                </c:pt>
                <c:pt idx="28">
                  <c:v>128079.26524516293</c:v>
                </c:pt>
                <c:pt idx="29">
                  <c:v>140749.34074335088</c:v>
                </c:pt>
                <c:pt idx="30">
                  <c:v>152322.93427497987</c:v>
                </c:pt>
                <c:pt idx="31">
                  <c:v>159094.9825680034</c:v>
                </c:pt>
                <c:pt idx="32">
                  <c:v>169583.20485697544</c:v>
                </c:pt>
                <c:pt idx="33">
                  <c:v>172999.28484054937</c:v>
                </c:pt>
                <c:pt idx="34">
                  <c:v>176278.07897591445</c:v>
                </c:pt>
                <c:pt idx="35">
                  <c:v>178470.21116200305</c:v>
                </c:pt>
                <c:pt idx="36">
                  <c:v>179019.97952517602</c:v>
                </c:pt>
                <c:pt idx="37">
                  <c:v>179452.82888267114</c:v>
                </c:pt>
                <c:pt idx="38">
                  <c:v>181452.4801126177</c:v>
                </c:pt>
                <c:pt idx="39">
                  <c:v>185040.7437271523</c:v>
                </c:pt>
                <c:pt idx="40">
                  <c:v>189860.60084298305</c:v>
                </c:pt>
                <c:pt idx="41">
                  <c:v>193146.3220691842</c:v>
                </c:pt>
              </c:numCache>
            </c:numRef>
          </c:yVal>
          <c:smooth val="0"/>
        </c:ser>
        <c:axId val="35510865"/>
        <c:axId val="51162330"/>
      </c:scatterChart>
      <c:valAx>
        <c:axId val="35510865"/>
        <c:scaling>
          <c:orientation val="minMax"/>
          <c:max val="2025"/>
          <c:min val="198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2330"/>
        <c:crosses val="autoZero"/>
        <c:crossBetween val="midCat"/>
        <c:dispUnits/>
      </c:valAx>
      <c:valAx>
        <c:axId val="51162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Units Sold Nationally</a:t>
                </a:r>
              </a:p>
            </c:rich>
          </c:tx>
          <c:layout>
            <c:manualLayout>
              <c:xMode val="factor"/>
              <c:yMode val="factor"/>
              <c:x val="-0.011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10865"/>
        <c:crosses val="autoZero"/>
        <c:crossBetween val="midCat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575"/>
          <c:y val="0.9275"/>
          <c:w val="0.901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steinha\LOCALS~1\Temp\DSL551#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VF551#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0212"/>
      <sheetName val="CA0211"/>
      <sheetName val="CA0210"/>
      <sheetName val="CA0209"/>
      <sheetName val="CA0208"/>
      <sheetName val="CA0207"/>
      <sheetName val="CA0206"/>
      <sheetName val="CA0205"/>
      <sheetName val="CA0204"/>
      <sheetName val="CA0203"/>
      <sheetName val="CA0202"/>
      <sheetName val="CA0201"/>
      <sheetName val="CA0112"/>
      <sheetName val="CA0111"/>
      <sheetName val="CA0110"/>
      <sheetName val="CA0109"/>
      <sheetName val="CA0108"/>
      <sheetName val="CA0107"/>
      <sheetName val="CA0106"/>
      <sheetName val="CA0105"/>
      <sheetName val="CA0104"/>
      <sheetName val="CA0103"/>
      <sheetName val="CA0102"/>
      <sheetName val="CA0101"/>
      <sheetName val="CA0012"/>
      <sheetName val="CA0011"/>
      <sheetName val="CA0010"/>
      <sheetName val="CA0009 (A)"/>
      <sheetName val="CA0009"/>
      <sheetName val="CA0008 (A)"/>
      <sheetName val="CA0008"/>
      <sheetName val="CA0007 (A)"/>
      <sheetName val="CA0007"/>
      <sheetName val="CA0006 (A)"/>
      <sheetName val="CA0006"/>
      <sheetName val="CA0005 (A)"/>
      <sheetName val="CA0005"/>
      <sheetName val="CA0004 (A)"/>
      <sheetName val="CA0004"/>
      <sheetName val="CA0003 (A)"/>
      <sheetName val="CA0003"/>
      <sheetName val="CA0002 (A)"/>
      <sheetName val="CA0002"/>
      <sheetName val="CA0001 (A2)"/>
      <sheetName val="CA0001 (A)"/>
      <sheetName val="CA0001"/>
      <sheetName val="CA9912"/>
      <sheetName val="CA9911"/>
      <sheetName val="CA9910"/>
      <sheetName val="CA9909"/>
      <sheetName val="CA99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0008"/>
      <sheetName val="CA0007"/>
      <sheetName val="CA0006"/>
      <sheetName val="CA0005"/>
      <sheetName val="CA0004"/>
      <sheetName val="CA0003"/>
      <sheetName val="CA0002"/>
      <sheetName val="CA0001"/>
      <sheetName val="CA9912"/>
      <sheetName val="CA9911"/>
      <sheetName val="CA9910"/>
      <sheetName val="CA9909"/>
    </sheetNames>
    <sheetDataSet>
      <sheetData sheetId="11">
        <row r="78">
          <cell r="A78" t="str">
            <v>NOTES AND COMMENTS:</v>
          </cell>
        </row>
        <row r="79">
          <cell r="A79" t="str">
            <v>There were no assessment gallons.</v>
          </cell>
        </row>
        <row r="80">
          <cell r="A80" t="str">
            <v>Aviation gallons totalled 3,455,616.</v>
          </cell>
        </row>
        <row r="82">
          <cell r="A82" t="str">
            <v>END OF NOTES</v>
          </cell>
          <cell r="D82" t="str">
            <v>END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0.421875" style="0" customWidth="1"/>
    <col min="2" max="2" width="11.28125" style="0" customWidth="1"/>
    <col min="3" max="3" width="22.421875" style="0" customWidth="1"/>
    <col min="4" max="4" width="13.140625" style="0" customWidth="1"/>
    <col min="5" max="5" width="15.421875" style="0" customWidth="1"/>
    <col min="6" max="6" width="24.57421875" style="0" customWidth="1"/>
  </cols>
  <sheetData>
    <row r="1" ht="15.75">
      <c r="A1" s="21" t="s">
        <v>29</v>
      </c>
    </row>
    <row r="2" ht="15.75">
      <c r="A2" s="21"/>
    </row>
    <row r="3" spans="1:2" ht="15">
      <c r="A3" s="39" t="s">
        <v>44</v>
      </c>
      <c r="B3" t="s">
        <v>45</v>
      </c>
    </row>
    <row r="5" ht="12.75">
      <c r="A5" t="s">
        <v>14</v>
      </c>
    </row>
    <row r="6" ht="12.75">
      <c r="A6" s="17" t="s">
        <v>34</v>
      </c>
    </row>
    <row r="8" spans="1:2" ht="12.75">
      <c r="A8" t="s">
        <v>15</v>
      </c>
      <c r="B8" s="16" t="s">
        <v>16</v>
      </c>
    </row>
    <row r="9" ht="12.75">
      <c r="A9" s="17"/>
    </row>
    <row r="10" ht="12.75">
      <c r="A10" s="17" t="s">
        <v>43</v>
      </c>
    </row>
    <row r="11" spans="1:7" ht="12.75">
      <c r="A11" s="17" t="s">
        <v>22</v>
      </c>
      <c r="G11" s="16" t="s">
        <v>23</v>
      </c>
    </row>
    <row r="13" spans="1:5" ht="12.75">
      <c r="A13" s="17" t="s">
        <v>37</v>
      </c>
      <c r="E13" s="16"/>
    </row>
    <row r="14" ht="12.75">
      <c r="A14" s="17" t="s">
        <v>35</v>
      </c>
    </row>
    <row r="15" spans="2:6" ht="12.75">
      <c r="B15" s="35" t="s">
        <v>17</v>
      </c>
      <c r="C15" s="18" t="s">
        <v>18</v>
      </c>
      <c r="D15" s="18" t="s">
        <v>19</v>
      </c>
      <c r="F15" s="35" t="s">
        <v>26</v>
      </c>
    </row>
    <row r="16" spans="2:6" ht="12.75">
      <c r="B16" s="35"/>
      <c r="C16" t="s">
        <v>24</v>
      </c>
      <c r="D16" t="s">
        <v>25</v>
      </c>
      <c r="F16" s="35"/>
    </row>
    <row r="17" ht="12.75">
      <c r="B17" t="s">
        <v>20</v>
      </c>
    </row>
    <row r="18" spans="2:6" ht="12.75">
      <c r="B18" t="s">
        <v>21</v>
      </c>
      <c r="F18" s="16" t="s">
        <v>16</v>
      </c>
    </row>
    <row r="19" spans="2:5" ht="12.75">
      <c r="B19" t="s">
        <v>27</v>
      </c>
      <c r="E19" s="19"/>
    </row>
    <row r="20" ht="12.75">
      <c r="C20" t="s">
        <v>40</v>
      </c>
    </row>
    <row r="21" ht="12.75">
      <c r="B21" s="17" t="s">
        <v>36</v>
      </c>
    </row>
    <row r="22" ht="12.75">
      <c r="B22" s="17"/>
    </row>
    <row r="23" ht="12.75">
      <c r="A23" s="17" t="s">
        <v>38</v>
      </c>
    </row>
    <row r="25" ht="12.75">
      <c r="A25" t="s">
        <v>28</v>
      </c>
    </row>
  </sheetData>
  <sheetProtection/>
  <mergeCells count="2">
    <mergeCell ref="B15:B16"/>
    <mergeCell ref="F15:F16"/>
  </mergeCells>
  <hyperlinks>
    <hyperlink ref="B8" location="'VMT growth'!A1" display="'VMT growth"/>
    <hyperlink ref="F18" location="'VMT growth'!A1" display="'VMT growth"/>
    <hyperlink ref="G11" location="'Construction Recession'!A1" display="'Construction Recession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="90" zoomScaleNormal="90" zoomScalePageLayoutView="0" workbookViewId="0" topLeftCell="F24">
      <selection activeCell="U3" sqref="U3:U44"/>
    </sheetView>
  </sheetViews>
  <sheetFormatPr defaultColWidth="9.140625" defaultRowHeight="12.75"/>
  <cols>
    <col min="3" max="3" width="14.140625" style="0" customWidth="1"/>
    <col min="5" max="5" width="12.421875" style="0" customWidth="1"/>
    <col min="6" max="6" width="14.421875" style="0" customWidth="1"/>
    <col min="7" max="7" width="8.7109375" style="0" customWidth="1"/>
    <col min="11" max="14" width="9.140625" style="4" customWidth="1"/>
    <col min="17" max="17" width="9.140625" style="33" customWidth="1"/>
  </cols>
  <sheetData>
    <row r="1" spans="1:22" ht="12.75" customHeight="1">
      <c r="A1" t="s">
        <v>0</v>
      </c>
      <c r="B1" s="29" t="s">
        <v>1</v>
      </c>
      <c r="D1" t="s">
        <v>0</v>
      </c>
      <c r="E1" s="29" t="s">
        <v>2</v>
      </c>
      <c r="G1" s="2" t="s">
        <v>32</v>
      </c>
      <c r="H1" t="s">
        <v>0</v>
      </c>
      <c r="I1" s="1" t="s">
        <v>1</v>
      </c>
      <c r="J1" s="1" t="s">
        <v>2</v>
      </c>
      <c r="K1" s="3"/>
      <c r="L1" s="3"/>
      <c r="N1" s="13" t="s">
        <v>11</v>
      </c>
      <c r="R1" s="17" t="s">
        <v>39</v>
      </c>
      <c r="U1" s="37" t="s">
        <v>41</v>
      </c>
      <c r="V1" s="37"/>
    </row>
    <row r="2" spans="2:22" ht="12.75">
      <c r="B2" s="17" t="s">
        <v>3</v>
      </c>
      <c r="E2" s="17" t="s">
        <v>31</v>
      </c>
      <c r="G2" s="2" t="s">
        <v>5</v>
      </c>
      <c r="I2" s="36" t="s">
        <v>6</v>
      </c>
      <c r="J2" s="36"/>
      <c r="M2" s="7" t="s">
        <v>0</v>
      </c>
      <c r="N2" s="14" t="s">
        <v>33</v>
      </c>
      <c r="O2" s="15" t="s">
        <v>4</v>
      </c>
      <c r="P2" s="15"/>
      <c r="R2" s="17" t="s">
        <v>1</v>
      </c>
      <c r="S2" s="17" t="s">
        <v>2</v>
      </c>
      <c r="U2" s="17" t="s">
        <v>1</v>
      </c>
      <c r="V2" s="17" t="s">
        <v>2</v>
      </c>
    </row>
    <row r="3" spans="1:22" ht="12.75">
      <c r="A3">
        <v>1985</v>
      </c>
      <c r="B3" s="30">
        <f>N3</f>
        <v>142668</v>
      </c>
      <c r="D3">
        <v>1985</v>
      </c>
      <c r="E3" s="9">
        <v>133581</v>
      </c>
      <c r="H3">
        <v>1985</v>
      </c>
      <c r="I3" s="5">
        <f>TREND(N$3:N$31,$M$3:$M$31,$H3)</f>
        <v>153622.65517241368</v>
      </c>
      <c r="J3" s="5">
        <f>TREND(O$3:O$31,$M$3:$M$31,$H3)</f>
        <v>142630.08275862085</v>
      </c>
      <c r="M3" s="8">
        <v>1985</v>
      </c>
      <c r="N3" s="9">
        <v>142668</v>
      </c>
      <c r="O3" s="9">
        <v>133581</v>
      </c>
      <c r="P3" s="9"/>
      <c r="Q3" s="33">
        <v>1985</v>
      </c>
      <c r="R3">
        <f>B3/I3</f>
        <v>0.9286911480593858</v>
      </c>
      <c r="S3">
        <f>E3/J3</f>
        <v>0.9365555808171618</v>
      </c>
      <c r="U3">
        <v>142668</v>
      </c>
      <c r="V3">
        <v>133581</v>
      </c>
    </row>
    <row r="4" spans="1:22" ht="12.75">
      <c r="A4">
        <v>1986</v>
      </c>
      <c r="B4" s="30">
        <f aca="true" t="shared" si="0" ref="B4:B24">N4</f>
        <v>140055</v>
      </c>
      <c r="D4">
        <v>1986</v>
      </c>
      <c r="E4" s="9">
        <v>114098</v>
      </c>
      <c r="H4">
        <v>1986</v>
      </c>
      <c r="I4" s="5">
        <f aca="true" t="shared" si="1" ref="I4:I44">TREND(N$3:N$31,$M$3:$M$31,$H4)</f>
        <v>154295.869458128</v>
      </c>
      <c r="J4" s="5">
        <f aca="true" t="shared" si="2" ref="J4:J44">TREND(O$3:O$31,$M$3:$M$31,$H4)</f>
        <v>144241.49556650268</v>
      </c>
      <c r="M4" s="8">
        <v>1986</v>
      </c>
      <c r="N4" s="9">
        <v>140055</v>
      </c>
      <c r="O4" s="9">
        <v>114098</v>
      </c>
      <c r="P4" s="9"/>
      <c r="Q4" s="34">
        <v>1986</v>
      </c>
      <c r="R4">
        <f aca="true" t="shared" si="3" ref="R4:R43">B4/I4</f>
        <v>0.9077041432921015</v>
      </c>
      <c r="S4">
        <f aca="true" t="shared" si="4" ref="S4:S43">E4/J4</f>
        <v>0.7910206390462377</v>
      </c>
      <c r="U4">
        <v>140055</v>
      </c>
      <c r="V4">
        <v>114098</v>
      </c>
    </row>
    <row r="5" spans="1:22" ht="12.75">
      <c r="A5">
        <v>1987</v>
      </c>
      <c r="B5" s="30">
        <f t="shared" si="0"/>
        <v>136854</v>
      </c>
      <c r="D5">
        <v>1987</v>
      </c>
      <c r="E5" s="9">
        <v>130260</v>
      </c>
      <c r="H5">
        <v>1987</v>
      </c>
      <c r="I5" s="5">
        <f t="shared" si="1"/>
        <v>154969.08374384232</v>
      </c>
      <c r="J5" s="5">
        <f t="shared" si="2"/>
        <v>145852.9083743845</v>
      </c>
      <c r="M5" s="8">
        <v>1987</v>
      </c>
      <c r="N5" s="9">
        <v>136854</v>
      </c>
      <c r="O5" s="9">
        <v>130260</v>
      </c>
      <c r="P5" s="9"/>
      <c r="Q5" s="33">
        <v>1987</v>
      </c>
      <c r="R5">
        <f t="shared" si="3"/>
        <v>0.8831051761667131</v>
      </c>
      <c r="S5">
        <f t="shared" si="4"/>
        <v>0.8930915499171286</v>
      </c>
      <c r="U5">
        <v>136854</v>
      </c>
      <c r="V5">
        <v>130260</v>
      </c>
    </row>
    <row r="6" spans="1:22" ht="12.75">
      <c r="A6">
        <v>1988</v>
      </c>
      <c r="B6" s="30">
        <f t="shared" si="0"/>
        <v>163550</v>
      </c>
      <c r="D6">
        <v>1988</v>
      </c>
      <c r="E6" s="9">
        <v>147872</v>
      </c>
      <c r="H6">
        <v>1988</v>
      </c>
      <c r="I6" s="5">
        <f t="shared" si="1"/>
        <v>155642.29802955664</v>
      </c>
      <c r="J6" s="5">
        <f t="shared" si="2"/>
        <v>147464.32118226634</v>
      </c>
      <c r="M6" s="8">
        <v>1988</v>
      </c>
      <c r="N6" s="9">
        <v>163550</v>
      </c>
      <c r="O6" s="9">
        <v>147872</v>
      </c>
      <c r="P6" s="9"/>
      <c r="Q6" s="34">
        <v>1988</v>
      </c>
      <c r="R6">
        <f t="shared" si="3"/>
        <v>1.0508068954940621</v>
      </c>
      <c r="S6">
        <f t="shared" si="4"/>
        <v>1.0027645929162063</v>
      </c>
      <c r="U6">
        <v>163550</v>
      </c>
      <c r="V6">
        <v>147872</v>
      </c>
    </row>
    <row r="7" spans="1:22" ht="12.75">
      <c r="A7">
        <v>1989</v>
      </c>
      <c r="B7" s="30">
        <f t="shared" si="0"/>
        <v>147516</v>
      </c>
      <c r="D7">
        <v>1989</v>
      </c>
      <c r="E7" s="9">
        <v>144329</v>
      </c>
      <c r="H7">
        <v>1989</v>
      </c>
      <c r="I7" s="5">
        <f t="shared" si="1"/>
        <v>156315.51231527096</v>
      </c>
      <c r="J7" s="5">
        <f t="shared" si="2"/>
        <v>149075.7339901477</v>
      </c>
      <c r="M7" s="8">
        <v>1989</v>
      </c>
      <c r="N7" s="9">
        <v>147516</v>
      </c>
      <c r="O7" s="9">
        <v>144329</v>
      </c>
      <c r="P7" s="9"/>
      <c r="Q7" s="33">
        <v>1989</v>
      </c>
      <c r="R7">
        <f t="shared" si="3"/>
        <v>0.943706723760574</v>
      </c>
      <c r="S7">
        <f t="shared" si="4"/>
        <v>0.9681589091457271</v>
      </c>
      <c r="U7">
        <v>147516</v>
      </c>
      <c r="V7">
        <v>144329</v>
      </c>
    </row>
    <row r="8" spans="1:22" ht="12.75">
      <c r="A8">
        <v>1990</v>
      </c>
      <c r="B8" s="30">
        <f t="shared" si="0"/>
        <v>138771</v>
      </c>
      <c r="D8">
        <v>1990</v>
      </c>
      <c r="E8" s="9">
        <v>121117</v>
      </c>
      <c r="H8">
        <v>1990</v>
      </c>
      <c r="I8" s="5">
        <f t="shared" si="1"/>
        <v>156988.72660098504</v>
      </c>
      <c r="J8" s="5">
        <f t="shared" si="2"/>
        <v>150687.14679802954</v>
      </c>
      <c r="M8" s="8">
        <v>1990</v>
      </c>
      <c r="N8" s="9">
        <v>138771</v>
      </c>
      <c r="O8" s="9">
        <v>121117</v>
      </c>
      <c r="P8" s="9"/>
      <c r="Q8" s="34">
        <v>1990</v>
      </c>
      <c r="R8">
        <f t="shared" si="3"/>
        <v>0.883955192226709</v>
      </c>
      <c r="S8">
        <f t="shared" si="4"/>
        <v>0.8037646380174462</v>
      </c>
      <c r="U8">
        <v>138771</v>
      </c>
      <c r="V8">
        <v>121117</v>
      </c>
    </row>
    <row r="9" spans="1:22" ht="12.75">
      <c r="A9">
        <v>1991</v>
      </c>
      <c r="B9" s="30">
        <f t="shared" si="0"/>
        <v>109946</v>
      </c>
      <c r="D9">
        <v>1991</v>
      </c>
      <c r="E9" s="9">
        <v>98646</v>
      </c>
      <c r="H9">
        <v>1991</v>
      </c>
      <c r="I9" s="5">
        <f t="shared" si="1"/>
        <v>157661.94088669936</v>
      </c>
      <c r="J9" s="5">
        <f t="shared" si="2"/>
        <v>152298.55960591137</v>
      </c>
      <c r="M9" s="8">
        <v>1991</v>
      </c>
      <c r="N9" s="9">
        <v>109946</v>
      </c>
      <c r="O9" s="9">
        <v>98646</v>
      </c>
      <c r="P9" s="9"/>
      <c r="Q9" s="33">
        <v>1991</v>
      </c>
      <c r="R9">
        <f t="shared" si="3"/>
        <v>0.6973528258098162</v>
      </c>
      <c r="S9">
        <f t="shared" si="4"/>
        <v>0.6477145959571579</v>
      </c>
      <c r="U9">
        <v>109946</v>
      </c>
      <c r="V9">
        <v>98646</v>
      </c>
    </row>
    <row r="10" spans="1:22" ht="12.75">
      <c r="A10">
        <v>1992</v>
      </c>
      <c r="B10" s="30">
        <f t="shared" si="0"/>
        <v>115643</v>
      </c>
      <c r="D10">
        <v>1992</v>
      </c>
      <c r="E10" s="9">
        <v>119029</v>
      </c>
      <c r="H10">
        <v>1992</v>
      </c>
      <c r="I10" s="5">
        <f t="shared" si="1"/>
        <v>158335.15517241368</v>
      </c>
      <c r="J10" s="5">
        <f t="shared" si="2"/>
        <v>153909.9724137932</v>
      </c>
      <c r="M10" s="8">
        <v>1992</v>
      </c>
      <c r="N10" s="9">
        <v>115643</v>
      </c>
      <c r="O10" s="9">
        <v>119029</v>
      </c>
      <c r="P10" s="9"/>
      <c r="Q10" s="34">
        <v>1992</v>
      </c>
      <c r="R10">
        <f t="shared" si="3"/>
        <v>0.7303684382288601</v>
      </c>
      <c r="S10">
        <f t="shared" si="4"/>
        <v>0.7733676910810282</v>
      </c>
      <c r="U10">
        <v>115643</v>
      </c>
      <c r="V10">
        <v>119029</v>
      </c>
    </row>
    <row r="11" spans="1:22" ht="12.75">
      <c r="A11">
        <v>1993</v>
      </c>
      <c r="B11" s="30">
        <f t="shared" si="0"/>
        <v>129016</v>
      </c>
      <c r="D11">
        <v>1993</v>
      </c>
      <c r="E11" s="9">
        <v>157886</v>
      </c>
      <c r="H11">
        <v>1993</v>
      </c>
      <c r="I11" s="5">
        <f t="shared" si="1"/>
        <v>159008.369458128</v>
      </c>
      <c r="J11" s="5">
        <f t="shared" si="2"/>
        <v>155521.38522167504</v>
      </c>
      <c r="M11" s="8">
        <v>1993</v>
      </c>
      <c r="N11" s="9">
        <v>129016</v>
      </c>
      <c r="O11" s="9">
        <v>157886</v>
      </c>
      <c r="P11" s="9"/>
      <c r="Q11" s="33">
        <v>1993</v>
      </c>
      <c r="R11">
        <f t="shared" si="3"/>
        <v>0.8113786742148441</v>
      </c>
      <c r="S11">
        <f t="shared" si="4"/>
        <v>1.0152044349074856</v>
      </c>
      <c r="U11">
        <v>129016</v>
      </c>
      <c r="V11">
        <v>157886</v>
      </c>
    </row>
    <row r="12" spans="1:22" ht="12.75">
      <c r="A12">
        <v>1994</v>
      </c>
      <c r="B12" s="30">
        <f t="shared" si="0"/>
        <v>151897</v>
      </c>
      <c r="D12">
        <v>1994</v>
      </c>
      <c r="E12" s="9">
        <v>185696</v>
      </c>
      <c r="H12">
        <v>1994</v>
      </c>
      <c r="I12" s="5">
        <f t="shared" si="1"/>
        <v>159681.58374384232</v>
      </c>
      <c r="J12" s="5">
        <f t="shared" si="2"/>
        <v>157132.79802955687</v>
      </c>
      <c r="M12" s="8">
        <v>1994</v>
      </c>
      <c r="N12" s="9">
        <v>151897</v>
      </c>
      <c r="O12" s="9">
        <v>185696</v>
      </c>
      <c r="P12" s="9"/>
      <c r="Q12" s="34">
        <v>1994</v>
      </c>
      <c r="R12">
        <f t="shared" si="3"/>
        <v>0.9512493328201819</v>
      </c>
      <c r="S12">
        <f t="shared" si="4"/>
        <v>1.1817774667582153</v>
      </c>
      <c r="U12">
        <v>151897</v>
      </c>
      <c r="V12">
        <v>185696</v>
      </c>
    </row>
    <row r="13" spans="1:22" ht="12.75">
      <c r="A13">
        <v>1995</v>
      </c>
      <c r="B13" s="30">
        <f t="shared" si="0"/>
        <v>171948</v>
      </c>
      <c r="D13">
        <v>1995</v>
      </c>
      <c r="E13" s="9">
        <v>201303</v>
      </c>
      <c r="H13">
        <v>1995</v>
      </c>
      <c r="I13" s="5">
        <f t="shared" si="1"/>
        <v>160354.79802955664</v>
      </c>
      <c r="J13" s="5">
        <f t="shared" si="2"/>
        <v>158744.2108374387</v>
      </c>
      <c r="M13" s="8">
        <v>1995</v>
      </c>
      <c r="N13" s="9">
        <v>171948</v>
      </c>
      <c r="O13" s="9">
        <v>201303</v>
      </c>
      <c r="P13" s="9"/>
      <c r="Q13" s="33">
        <v>1995</v>
      </c>
      <c r="R13">
        <f t="shared" si="3"/>
        <v>1.0722971941775419</v>
      </c>
      <c r="S13">
        <f t="shared" si="4"/>
        <v>1.2680966375910454</v>
      </c>
      <c r="U13">
        <v>171948</v>
      </c>
      <c r="V13">
        <v>201303</v>
      </c>
    </row>
    <row r="14" spans="1:22" ht="12.75">
      <c r="A14">
        <v>1996</v>
      </c>
      <c r="B14" s="30">
        <f t="shared" si="0"/>
        <v>176140</v>
      </c>
      <c r="D14">
        <v>1996</v>
      </c>
      <c r="E14" s="9">
        <v>170009</v>
      </c>
      <c r="H14">
        <v>1996</v>
      </c>
      <c r="I14" s="5">
        <f t="shared" si="1"/>
        <v>161028.01231527096</v>
      </c>
      <c r="J14" s="5">
        <f t="shared" si="2"/>
        <v>160355.62364532007</v>
      </c>
      <c r="M14" s="8">
        <v>1996</v>
      </c>
      <c r="N14" s="9">
        <v>176140</v>
      </c>
      <c r="O14" s="9">
        <v>170009</v>
      </c>
      <c r="P14" s="9"/>
      <c r="Q14" s="34">
        <v>1996</v>
      </c>
      <c r="R14">
        <f t="shared" si="3"/>
        <v>1.0938469491577765</v>
      </c>
      <c r="S14">
        <f t="shared" si="4"/>
        <v>1.060199799266358</v>
      </c>
      <c r="U14">
        <v>176140</v>
      </c>
      <c r="V14">
        <v>170009</v>
      </c>
    </row>
    <row r="15" spans="1:22" ht="12.75">
      <c r="A15">
        <v>1997</v>
      </c>
      <c r="B15" s="30">
        <f t="shared" si="0"/>
        <v>183767</v>
      </c>
      <c r="D15">
        <v>1997</v>
      </c>
      <c r="E15" s="9">
        <v>178551</v>
      </c>
      <c r="H15">
        <v>1997</v>
      </c>
      <c r="I15" s="5">
        <f t="shared" si="1"/>
        <v>161701.22660098504</v>
      </c>
      <c r="J15" s="5">
        <f t="shared" si="2"/>
        <v>161967.0364532019</v>
      </c>
      <c r="M15" s="8">
        <v>1997</v>
      </c>
      <c r="N15" s="9">
        <v>183767</v>
      </c>
      <c r="O15" s="9">
        <v>178551</v>
      </c>
      <c r="P15" s="9"/>
      <c r="Q15" s="33">
        <v>1997</v>
      </c>
      <c r="R15">
        <f t="shared" si="3"/>
        <v>1.1364601485272874</v>
      </c>
      <c r="S15">
        <f t="shared" si="4"/>
        <v>1.1023909797324087</v>
      </c>
      <c r="U15">
        <v>183767</v>
      </c>
      <c r="V15">
        <v>178551</v>
      </c>
    </row>
    <row r="16" spans="1:22" ht="12.75">
      <c r="A16">
        <v>1998</v>
      </c>
      <c r="B16" s="30">
        <f t="shared" si="0"/>
        <v>196321</v>
      </c>
      <c r="D16">
        <v>1998</v>
      </c>
      <c r="E16" s="9">
        <v>209483</v>
      </c>
      <c r="H16">
        <v>1998</v>
      </c>
      <c r="I16" s="5">
        <f t="shared" si="1"/>
        <v>162374.44088669936</v>
      </c>
      <c r="J16" s="5">
        <f t="shared" si="2"/>
        <v>163578.44926108373</v>
      </c>
      <c r="M16" s="8">
        <v>1998</v>
      </c>
      <c r="N16" s="9">
        <v>196321</v>
      </c>
      <c r="O16" s="9">
        <v>209483</v>
      </c>
      <c r="P16" s="9"/>
      <c r="Q16" s="34">
        <v>1998</v>
      </c>
      <c r="R16">
        <f t="shared" si="3"/>
        <v>1.2090634395901487</v>
      </c>
      <c r="S16">
        <f t="shared" si="4"/>
        <v>1.280627129956765</v>
      </c>
      <c r="U16">
        <v>196321</v>
      </c>
      <c r="V16">
        <v>209483</v>
      </c>
    </row>
    <row r="17" spans="1:22" ht="12.75">
      <c r="A17">
        <v>1999</v>
      </c>
      <c r="B17" s="30">
        <f t="shared" si="0"/>
        <v>239562</v>
      </c>
      <c r="D17">
        <v>1999</v>
      </c>
      <c r="E17" s="9">
        <v>262316</v>
      </c>
      <c r="H17">
        <v>1999</v>
      </c>
      <c r="I17" s="5">
        <f t="shared" si="1"/>
        <v>163047.65517241368</v>
      </c>
      <c r="J17" s="5">
        <f t="shared" si="2"/>
        <v>165189.86206896557</v>
      </c>
      <c r="M17" s="8">
        <v>1999</v>
      </c>
      <c r="N17" s="9">
        <v>239562</v>
      </c>
      <c r="O17" s="9">
        <v>262316</v>
      </c>
      <c r="P17" s="9"/>
      <c r="Q17" s="33">
        <v>1999</v>
      </c>
      <c r="R17">
        <f t="shared" si="3"/>
        <v>1.4692759595142704</v>
      </c>
      <c r="S17">
        <f t="shared" si="4"/>
        <v>1.587966699133661</v>
      </c>
      <c r="U17">
        <v>239562</v>
      </c>
      <c r="V17">
        <v>262316</v>
      </c>
    </row>
    <row r="18" spans="1:22" ht="12.75">
      <c r="A18">
        <v>2000</v>
      </c>
      <c r="B18" s="30">
        <f t="shared" si="0"/>
        <v>229836</v>
      </c>
      <c r="D18">
        <v>2000</v>
      </c>
      <c r="E18" s="11">
        <v>211502</v>
      </c>
      <c r="H18">
        <v>2000</v>
      </c>
      <c r="I18" s="5">
        <f t="shared" si="1"/>
        <v>163720.869458128</v>
      </c>
      <c r="J18" s="5">
        <f t="shared" si="2"/>
        <v>166801.2748768474</v>
      </c>
      <c r="M18" s="10">
        <v>2000</v>
      </c>
      <c r="N18" s="11">
        <v>229836</v>
      </c>
      <c r="O18" s="11">
        <v>211502</v>
      </c>
      <c r="P18" s="11"/>
      <c r="Q18" s="34">
        <v>2000</v>
      </c>
      <c r="R18">
        <f t="shared" si="3"/>
        <v>1.403828362020647</v>
      </c>
      <c r="S18">
        <f t="shared" si="4"/>
        <v>1.2679879105010199</v>
      </c>
      <c r="U18">
        <v>229836</v>
      </c>
      <c r="V18">
        <v>211502</v>
      </c>
    </row>
    <row r="19" spans="1:22" ht="12.75">
      <c r="A19">
        <v>2001</v>
      </c>
      <c r="B19" s="30">
        <f t="shared" si="0"/>
        <v>189573</v>
      </c>
      <c r="D19">
        <v>2001</v>
      </c>
      <c r="E19" s="11">
        <v>139591</v>
      </c>
      <c r="H19">
        <v>2001</v>
      </c>
      <c r="I19" s="5">
        <f t="shared" si="1"/>
        <v>164394.08374384232</v>
      </c>
      <c r="J19" s="5">
        <f t="shared" si="2"/>
        <v>168412.68768472923</v>
      </c>
      <c r="M19" s="10">
        <v>2001</v>
      </c>
      <c r="N19" s="11">
        <v>189573</v>
      </c>
      <c r="O19" s="11">
        <v>139591</v>
      </c>
      <c r="P19" s="11"/>
      <c r="Q19" s="33">
        <v>2001</v>
      </c>
      <c r="R19">
        <f t="shared" si="3"/>
        <v>1.1531619367482304</v>
      </c>
      <c r="S19">
        <f t="shared" si="4"/>
        <v>0.8288627295190264</v>
      </c>
      <c r="U19">
        <v>189573</v>
      </c>
      <c r="V19">
        <v>139591</v>
      </c>
    </row>
    <row r="20" spans="1:22" ht="12.75">
      <c r="A20">
        <v>2002</v>
      </c>
      <c r="B20" s="30">
        <f t="shared" si="0"/>
        <v>159128</v>
      </c>
      <c r="D20">
        <v>2002</v>
      </c>
      <c r="E20" s="11">
        <v>146031</v>
      </c>
      <c r="H20">
        <v>2002</v>
      </c>
      <c r="I20" s="5">
        <f t="shared" si="1"/>
        <v>165067.29802955664</v>
      </c>
      <c r="J20" s="5">
        <f t="shared" si="2"/>
        <v>170024.10049261106</v>
      </c>
      <c r="M20" s="10">
        <v>2002</v>
      </c>
      <c r="N20" s="11">
        <v>159128</v>
      </c>
      <c r="O20" s="11">
        <v>146031</v>
      </c>
      <c r="P20" s="11"/>
      <c r="Q20" s="34">
        <v>2002</v>
      </c>
      <c r="R20">
        <f t="shared" si="3"/>
        <v>0.9640189298519132</v>
      </c>
      <c r="S20">
        <f t="shared" si="4"/>
        <v>0.8588841204094254</v>
      </c>
      <c r="U20">
        <v>159128</v>
      </c>
      <c r="V20">
        <v>146031</v>
      </c>
    </row>
    <row r="21" spans="1:22" ht="12.75">
      <c r="A21">
        <v>2003</v>
      </c>
      <c r="B21" s="30">
        <f t="shared" si="0"/>
        <v>167565</v>
      </c>
      <c r="D21">
        <v>2003</v>
      </c>
      <c r="E21" s="11">
        <v>141964</v>
      </c>
      <c r="H21">
        <v>2003</v>
      </c>
      <c r="I21" s="5">
        <f t="shared" si="1"/>
        <v>165740.51231527096</v>
      </c>
      <c r="J21" s="5">
        <f t="shared" si="2"/>
        <v>171635.5133004929</v>
      </c>
      <c r="M21" s="10">
        <v>2003</v>
      </c>
      <c r="N21" s="11">
        <v>167565</v>
      </c>
      <c r="O21" s="11">
        <v>141964</v>
      </c>
      <c r="P21" s="11"/>
      <c r="Q21" s="33">
        <v>2003</v>
      </c>
      <c r="R21">
        <f t="shared" si="3"/>
        <v>1.0110080972916176</v>
      </c>
      <c r="S21">
        <f t="shared" si="4"/>
        <v>0.8271248605261247</v>
      </c>
      <c r="U21">
        <v>167565</v>
      </c>
      <c r="V21">
        <v>141964</v>
      </c>
    </row>
    <row r="22" spans="1:22" ht="12.75">
      <c r="A22">
        <v>2004</v>
      </c>
      <c r="B22" s="30">
        <f t="shared" si="0"/>
        <v>205451</v>
      </c>
      <c r="C22" t="s">
        <v>7</v>
      </c>
      <c r="D22">
        <v>2004</v>
      </c>
      <c r="E22" s="11">
        <v>203197</v>
      </c>
      <c r="H22">
        <v>2004</v>
      </c>
      <c r="I22" s="5">
        <f t="shared" si="1"/>
        <v>166413.72660098504</v>
      </c>
      <c r="J22" s="5">
        <f t="shared" si="2"/>
        <v>173246.92610837473</v>
      </c>
      <c r="M22" s="10">
        <v>2004</v>
      </c>
      <c r="N22" s="11">
        <v>205451</v>
      </c>
      <c r="O22" s="11">
        <v>203197</v>
      </c>
      <c r="P22" s="11"/>
      <c r="Q22" s="34">
        <v>2004</v>
      </c>
      <c r="R22">
        <f t="shared" si="3"/>
        <v>1.23457964794344</v>
      </c>
      <c r="S22">
        <f t="shared" si="4"/>
        <v>1.1728750666138226</v>
      </c>
      <c r="U22">
        <v>205451</v>
      </c>
      <c r="V22">
        <v>203197</v>
      </c>
    </row>
    <row r="23" spans="1:22" ht="12.75">
      <c r="A23">
        <v>2005</v>
      </c>
      <c r="B23" s="30">
        <f t="shared" si="0"/>
        <v>221830</v>
      </c>
      <c r="C23" s="2" t="s">
        <v>8</v>
      </c>
      <c r="D23">
        <v>2005</v>
      </c>
      <c r="E23" s="12">
        <v>252792</v>
      </c>
      <c r="F23" s="2" t="s">
        <v>8</v>
      </c>
      <c r="G23" s="2" t="s">
        <v>30</v>
      </c>
      <c r="H23">
        <v>2005</v>
      </c>
      <c r="I23" s="5">
        <f t="shared" si="1"/>
        <v>167086.94088669936</v>
      </c>
      <c r="J23" s="5">
        <f t="shared" si="2"/>
        <v>174858.3389162561</v>
      </c>
      <c r="M23" s="10">
        <v>2005</v>
      </c>
      <c r="N23" s="12">
        <v>221830</v>
      </c>
      <c r="O23" s="12">
        <v>252792</v>
      </c>
      <c r="P23" s="12"/>
      <c r="Q23" s="33">
        <v>2005</v>
      </c>
      <c r="R23">
        <f t="shared" si="3"/>
        <v>1.3276321825200066</v>
      </c>
      <c r="S23">
        <f t="shared" si="4"/>
        <v>1.445695993492585</v>
      </c>
      <c r="U23">
        <v>221830</v>
      </c>
      <c r="V23">
        <v>252792</v>
      </c>
    </row>
    <row r="24" spans="1:22" ht="12.75">
      <c r="A24">
        <v>2006</v>
      </c>
      <c r="B24" s="30">
        <f t="shared" si="0"/>
        <v>237949</v>
      </c>
      <c r="C24">
        <v>0.0020506550982712763</v>
      </c>
      <c r="D24">
        <v>2006</v>
      </c>
      <c r="E24" s="12">
        <v>284008</v>
      </c>
      <c r="F24">
        <v>0.0020506550982712763</v>
      </c>
      <c r="G24">
        <v>2009</v>
      </c>
      <c r="H24">
        <v>2006</v>
      </c>
      <c r="I24" s="5">
        <f t="shared" si="1"/>
        <v>167760.15517241368</v>
      </c>
      <c r="J24" s="5">
        <f t="shared" si="2"/>
        <v>176469.75172413792</v>
      </c>
      <c r="M24" s="10">
        <v>2006</v>
      </c>
      <c r="N24" s="12">
        <v>237949</v>
      </c>
      <c r="O24" s="12">
        <v>284008</v>
      </c>
      <c r="P24" s="12"/>
      <c r="Q24" s="34">
        <v>2006</v>
      </c>
      <c r="R24">
        <f t="shared" si="3"/>
        <v>1.4183880537988922</v>
      </c>
      <c r="S24">
        <f t="shared" si="4"/>
        <v>1.6093862955276814</v>
      </c>
      <c r="U24">
        <v>237949</v>
      </c>
      <c r="V24">
        <v>284008</v>
      </c>
    </row>
    <row r="25" spans="1:22" ht="12.75">
      <c r="A25">
        <v>2007</v>
      </c>
      <c r="B25" s="12">
        <f>$B$24*('VMT growth'!B5/'VMT growth'!$B$4)*C25/$C$24</f>
        <v>133887.40270752748</v>
      </c>
      <c r="C25">
        <v>0.0011206511488621766</v>
      </c>
      <c r="D25">
        <v>2007</v>
      </c>
      <c r="E25" s="12">
        <f>$E$24*('VMT growth'!C5/'VMT growth'!$C$4)*F25/$F$24</f>
        <v>159803.5439029349</v>
      </c>
      <c r="F25">
        <v>0.0011206511488621766</v>
      </c>
      <c r="G25">
        <v>2010</v>
      </c>
      <c r="H25">
        <v>2007</v>
      </c>
      <c r="I25" s="5">
        <f t="shared" si="1"/>
        <v>168433.369458128</v>
      </c>
      <c r="J25" s="5">
        <f>TREND(O$3:O$31,$M$3:$M$31,$H25)</f>
        <v>178081.16453201976</v>
      </c>
      <c r="M25" s="10">
        <v>2007</v>
      </c>
      <c r="N25" s="12">
        <v>199977</v>
      </c>
      <c r="O25" s="12">
        <v>150965</v>
      </c>
      <c r="P25" s="12"/>
      <c r="Q25" s="33">
        <v>2007</v>
      </c>
      <c r="R25">
        <f t="shared" si="3"/>
        <v>0.7948983217414733</v>
      </c>
      <c r="S25">
        <f t="shared" si="4"/>
        <v>0.8973635382657302</v>
      </c>
      <c r="U25">
        <v>199977</v>
      </c>
      <c r="V25">
        <v>150965</v>
      </c>
    </row>
    <row r="26" spans="1:22" ht="12.75">
      <c r="A26">
        <v>2008</v>
      </c>
      <c r="B26" s="12">
        <f>$B$24*('VMT growth'!B6/'VMT growth'!$B$4)*C26/$C$24</f>
        <v>118130.43003319063</v>
      </c>
      <c r="C26">
        <v>0.0010780100446995632</v>
      </c>
      <c r="D26">
        <v>2008</v>
      </c>
      <c r="E26" s="12">
        <f>$E$24*('VMT growth'!C6/'VMT growth'!$C$4)*F26/$F$24</f>
        <v>140996.54620471783</v>
      </c>
      <c r="F26">
        <v>0.0010780100446995632</v>
      </c>
      <c r="G26">
        <v>2011</v>
      </c>
      <c r="H26">
        <v>2008</v>
      </c>
      <c r="I26" s="5">
        <f t="shared" si="1"/>
        <v>169106.58374384232</v>
      </c>
      <c r="J26" s="5">
        <f t="shared" si="2"/>
        <v>179692.5773399016</v>
      </c>
      <c r="M26" s="10">
        <v>2008</v>
      </c>
      <c r="N26" s="12">
        <v>154252</v>
      </c>
      <c r="O26" s="12">
        <v>133473</v>
      </c>
      <c r="P26" s="12"/>
      <c r="Q26" s="34">
        <v>2008</v>
      </c>
      <c r="R26">
        <f t="shared" si="3"/>
        <v>0.6985560669366435</v>
      </c>
      <c r="S26">
        <f t="shared" si="4"/>
        <v>0.7846542594690075</v>
      </c>
      <c r="U26">
        <v>154252</v>
      </c>
      <c r="V26">
        <v>133473</v>
      </c>
    </row>
    <row r="27" spans="1:22" ht="12.75">
      <c r="A27">
        <v>2009</v>
      </c>
      <c r="B27" s="12">
        <f>$B$24*('VMT growth'!B7/'VMT growth'!$B$4)*C27/$C$24</f>
        <v>74259.85685627999</v>
      </c>
      <c r="C27">
        <v>0.0007426402879205771</v>
      </c>
      <c r="D27">
        <v>2009</v>
      </c>
      <c r="E27" s="12">
        <f>$E$24*('VMT growth'!C7/'VMT growth'!$C$4)*F27/$F$24</f>
        <v>88634.0914483287</v>
      </c>
      <c r="F27">
        <v>0.0007426402879205771</v>
      </c>
      <c r="G27">
        <v>2012</v>
      </c>
      <c r="H27">
        <v>2009</v>
      </c>
      <c r="I27" s="5">
        <f t="shared" si="1"/>
        <v>169779.79802955664</v>
      </c>
      <c r="J27" s="5">
        <f t="shared" si="2"/>
        <v>181303.99014778342</v>
      </c>
      <c r="M27" s="10">
        <v>2009</v>
      </c>
      <c r="N27" s="12">
        <v>98135</v>
      </c>
      <c r="O27" s="12">
        <v>94798</v>
      </c>
      <c r="P27" s="12"/>
      <c r="Q27" s="33">
        <v>2009</v>
      </c>
      <c r="R27">
        <f t="shared" si="3"/>
        <v>0.43738924016950614</v>
      </c>
      <c r="S27">
        <f t="shared" si="4"/>
        <v>0.4888700539689271</v>
      </c>
      <c r="U27">
        <v>98135</v>
      </c>
      <c r="V27">
        <v>94798</v>
      </c>
    </row>
    <row r="28" spans="1:22" ht="12.75">
      <c r="A28">
        <v>2010</v>
      </c>
      <c r="B28" s="12">
        <f>$B$24*('VMT growth'!B8/'VMT growth'!$B$4)*C28/$C$24</f>
        <v>88878.77199583733</v>
      </c>
      <c r="C28">
        <v>0.0008852299734473731</v>
      </c>
      <c r="D28">
        <v>2010</v>
      </c>
      <c r="E28" s="12">
        <f>$E$24*('VMT growth'!C8/'VMT growth'!$C$4)*F28/$F$24</f>
        <v>106082.74158325426</v>
      </c>
      <c r="F28">
        <v>0.0008852299734473731</v>
      </c>
      <c r="G28">
        <v>2013</v>
      </c>
      <c r="H28">
        <v>2010</v>
      </c>
      <c r="I28" s="5">
        <f t="shared" si="1"/>
        <v>170453.01231527072</v>
      </c>
      <c r="J28" s="5">
        <f t="shared" si="2"/>
        <v>182915.40295566525</v>
      </c>
      <c r="M28" s="24">
        <v>2010</v>
      </c>
      <c r="N28" s="23">
        <v>100996</v>
      </c>
      <c r="O28" s="26">
        <v>107152</v>
      </c>
      <c r="P28" s="26"/>
      <c r="Q28" s="34">
        <v>2010</v>
      </c>
      <c r="R28">
        <f t="shared" si="3"/>
        <v>0.5214268189725314</v>
      </c>
      <c r="S28">
        <f t="shared" si="4"/>
        <v>0.5799552135528271</v>
      </c>
      <c r="U28">
        <v>120811.9365933084</v>
      </c>
      <c r="V28">
        <v>116862.24187754883</v>
      </c>
    </row>
    <row r="29" spans="1:22" ht="12.75">
      <c r="A29">
        <v>2011</v>
      </c>
      <c r="B29" s="12">
        <f>$B$24*('VMT growth'!B9/'VMT growth'!$B$4)*C29/$C$24</f>
        <v>106111.5641149086</v>
      </c>
      <c r="C29">
        <v>0.0010440209878976381</v>
      </c>
      <c r="D29">
        <v>2011</v>
      </c>
      <c r="E29" s="12">
        <f>$E$24*('VMT growth'!C9/'VMT growth'!$C$4)*F29/$F$24</f>
        <v>126651.22820918332</v>
      </c>
      <c r="F29">
        <v>0.0010440209878976381</v>
      </c>
      <c r="G29">
        <v>2014</v>
      </c>
      <c r="H29">
        <v>2011</v>
      </c>
      <c r="I29" s="5">
        <f t="shared" si="1"/>
        <v>171126.22660098504</v>
      </c>
      <c r="J29" s="5">
        <f t="shared" si="2"/>
        <v>184526.81576354709</v>
      </c>
      <c r="M29" s="24">
        <v>2011</v>
      </c>
      <c r="N29" s="25">
        <v>124547</v>
      </c>
      <c r="O29">
        <v>171358</v>
      </c>
      <c r="Q29" s="33">
        <v>2011</v>
      </c>
      <c r="R29">
        <f t="shared" si="3"/>
        <v>0.6200777415745214</v>
      </c>
      <c r="S29">
        <f t="shared" si="4"/>
        <v>0.6863567643820092</v>
      </c>
      <c r="U29">
        <v>136532.23023677757</v>
      </c>
      <c r="V29">
        <v>135804.67367764993</v>
      </c>
    </row>
    <row r="30" spans="1:22" ht="12.75">
      <c r="A30">
        <v>2012</v>
      </c>
      <c r="B30" s="12">
        <f>$B$24*('VMT growth'!B10/'VMT growth'!$B$4)*C30/$C$24</f>
        <v>123301.11668879315</v>
      </c>
      <c r="C30">
        <v>0.0012219951361045892</v>
      </c>
      <c r="D30">
        <v>2012</v>
      </c>
      <c r="E30" s="12">
        <f>$E$24*('VMT growth'!C10/'VMT growth'!$C$4)*F30/$F$24</f>
        <v>147168.1055543447</v>
      </c>
      <c r="F30">
        <v>0.0012219951361045892</v>
      </c>
      <c r="H30">
        <v>2012</v>
      </c>
      <c r="I30" s="5">
        <f t="shared" si="1"/>
        <v>171799.44088669936</v>
      </c>
      <c r="J30" s="5">
        <f t="shared" si="2"/>
        <v>186138.22857142845</v>
      </c>
      <c r="M30" s="24">
        <v>2012</v>
      </c>
      <c r="N30">
        <v>139498</v>
      </c>
      <c r="O30">
        <v>194715</v>
      </c>
      <c r="Q30" s="34">
        <v>2012</v>
      </c>
      <c r="R30">
        <f t="shared" si="3"/>
        <v>0.7177038298402231</v>
      </c>
      <c r="S30">
        <f t="shared" si="4"/>
        <v>0.7906387993687743</v>
      </c>
      <c r="U30">
        <v>149156.65854190796</v>
      </c>
      <c r="V30">
        <v>148484.41359272008</v>
      </c>
    </row>
    <row r="31" spans="1:22" ht="12.75">
      <c r="A31">
        <v>2013</v>
      </c>
      <c r="B31" s="12">
        <f>$B$24*('VMT growth'!B11/'VMT growth'!$B$4)*C31/$C$24</f>
        <v>123700.25046182297</v>
      </c>
      <c r="C31">
        <v>0.0011915271328625462</v>
      </c>
      <c r="D31">
        <v>2013</v>
      </c>
      <c r="E31" s="12">
        <f>$E$24*('VMT growth'!C11/'VMT growth'!$C$4)*F31/$F$24</f>
        <v>147644.49833015233</v>
      </c>
      <c r="F31">
        <v>0.0011915271328625462</v>
      </c>
      <c r="H31">
        <v>2013</v>
      </c>
      <c r="I31" s="5">
        <f t="shared" si="1"/>
        <v>172472.65517241368</v>
      </c>
      <c r="J31" s="5">
        <f t="shared" si="2"/>
        <v>187749.64137931028</v>
      </c>
      <c r="M31" s="24">
        <v>2013</v>
      </c>
      <c r="N31" s="23">
        <v>155991</v>
      </c>
      <c r="O31" s="28">
        <v>184784</v>
      </c>
      <c r="P31" s="28"/>
      <c r="Q31" s="33">
        <v>2013</v>
      </c>
      <c r="R31">
        <f t="shared" si="3"/>
        <v>0.7172165949330636</v>
      </c>
      <c r="S31">
        <f t="shared" si="4"/>
        <v>0.7863903081011292</v>
      </c>
      <c r="U31">
        <v>158960.69268788066</v>
      </c>
      <c r="V31">
        <v>158567.48095113423</v>
      </c>
    </row>
    <row r="32" spans="1:22" ht="12.75">
      <c r="A32">
        <v>2014</v>
      </c>
      <c r="B32" s="12">
        <f>$B$24*('VMT growth'!B12/'VMT growth'!$B$4)*C32/$C$24</f>
        <v>135126.52905524493</v>
      </c>
      <c r="C32">
        <v>0.0012676592206531095</v>
      </c>
      <c r="D32">
        <v>2014</v>
      </c>
      <c r="E32" s="12">
        <f>$E$24*('VMT growth'!C12/'VMT growth'!$C$4)*F32/$F$24</f>
        <v>163428.07173322936</v>
      </c>
      <c r="F32">
        <v>0.0012676592206531095</v>
      </c>
      <c r="H32">
        <v>2014</v>
      </c>
      <c r="I32" s="5">
        <f t="shared" si="1"/>
        <v>173145.869458128</v>
      </c>
      <c r="J32" s="5">
        <f t="shared" si="2"/>
        <v>189361.05418719212</v>
      </c>
      <c r="O32" s="27"/>
      <c r="P32" s="27"/>
      <c r="Q32" s="34">
        <v>2014</v>
      </c>
      <c r="R32">
        <f t="shared" si="3"/>
        <v>0.7804201710276587</v>
      </c>
      <c r="S32">
        <f t="shared" si="4"/>
        <v>0.8630500734943796</v>
      </c>
      <c r="U32">
        <v>173743.30831910166</v>
      </c>
      <c r="V32">
        <v>173861.15081208112</v>
      </c>
    </row>
    <row r="33" spans="1:22" ht="12.75">
      <c r="A33">
        <v>2015</v>
      </c>
      <c r="B33" s="12">
        <f>$B$24*('VMT growth'!B13/'VMT growth'!$B$4)*C33/$C$24</f>
        <v>144595.53394307574</v>
      </c>
      <c r="C33">
        <v>0.001312395963952143</v>
      </c>
      <c r="D33">
        <v>2015</v>
      </c>
      <c r="E33" s="12">
        <f>$E$24*('VMT growth'!C13/'VMT growth'!$C$4)*F33/$F$24</f>
        <v>178076.8193899706</v>
      </c>
      <c r="F33">
        <v>0.001312395963952143</v>
      </c>
      <c r="H33">
        <v>2015</v>
      </c>
      <c r="I33" s="5">
        <f t="shared" si="1"/>
        <v>173819.08374384232</v>
      </c>
      <c r="J33" s="5">
        <f t="shared" si="2"/>
        <v>190972.46699507395</v>
      </c>
      <c r="Q33" s="33">
        <v>2015</v>
      </c>
      <c r="R33">
        <f t="shared" si="3"/>
        <v>0.8318737553361322</v>
      </c>
      <c r="S33">
        <f t="shared" si="4"/>
        <v>0.9324737863629525</v>
      </c>
      <c r="U33">
        <v>186665.11800173478</v>
      </c>
      <c r="V33">
        <v>187036.63646965148</v>
      </c>
    </row>
    <row r="34" spans="1:22" ht="12.75">
      <c r="A34">
        <v>2016</v>
      </c>
      <c r="B34" s="12">
        <f>$B$24*('VMT growth'!B14/'VMT growth'!$B$4)*C34/$C$24</f>
        <v>144206.4143903962</v>
      </c>
      <c r="C34">
        <v>0.0012673499194704274</v>
      </c>
      <c r="D34">
        <v>2016</v>
      </c>
      <c r="E34" s="12">
        <f>$E$24*('VMT growth'!C14/'VMT growth'!$C$4)*F34/$F$24</f>
        <v>180902.90245065893</v>
      </c>
      <c r="F34">
        <v>0.0012673499194704274</v>
      </c>
      <c r="H34">
        <v>2016</v>
      </c>
      <c r="I34" s="5">
        <f t="shared" si="1"/>
        <v>174492.29802955664</v>
      </c>
      <c r="J34" s="5">
        <f t="shared" si="2"/>
        <v>192583.87980295578</v>
      </c>
      <c r="Q34" s="34">
        <v>2016</v>
      </c>
      <c r="R34">
        <f t="shared" si="3"/>
        <v>0.8264342668349155</v>
      </c>
      <c r="S34">
        <f t="shared" si="4"/>
        <v>0.9393460274855384</v>
      </c>
      <c r="U34">
        <v>194010.8021286166</v>
      </c>
      <c r="V34">
        <v>195366.8967751396</v>
      </c>
    </row>
    <row r="35" spans="1:22" ht="12.75">
      <c r="A35">
        <v>2017</v>
      </c>
      <c r="B35" s="12">
        <f>$B$24*('VMT growth'!B15/'VMT growth'!$B$4)*C35/$C$24</f>
        <v>142246.31386389784</v>
      </c>
      <c r="C35">
        <v>0.0012114168995453261</v>
      </c>
      <c r="D35">
        <v>2017</v>
      </c>
      <c r="E35" s="12">
        <f>$E$24*('VMT growth'!C15/'VMT growth'!$C$4)*F35/$F$24</f>
        <v>181781.78915164457</v>
      </c>
      <c r="F35">
        <v>0.0012114168995453261</v>
      </c>
      <c r="H35">
        <v>2017</v>
      </c>
      <c r="I35" s="5">
        <f t="shared" si="1"/>
        <v>175165.51231527072</v>
      </c>
      <c r="J35" s="5">
        <f t="shared" si="2"/>
        <v>194195.2926108376</v>
      </c>
      <c r="Q35" s="33">
        <v>2017</v>
      </c>
      <c r="R35">
        <f t="shared" si="3"/>
        <v>0.8120680377303756</v>
      </c>
      <c r="S35">
        <f t="shared" si="4"/>
        <v>0.9360772174634048</v>
      </c>
      <c r="U35">
        <v>205308.7355027891</v>
      </c>
      <c r="V35">
        <v>206741.52356162568</v>
      </c>
    </row>
    <row r="36" spans="1:22" ht="12.75">
      <c r="A36">
        <v>2018</v>
      </c>
      <c r="B36" s="12">
        <f>$B$24*('VMT growth'!B16/'VMT growth'!$B$4)*C36/$C$24</f>
        <v>149494.4143499999</v>
      </c>
      <c r="C36">
        <v>0.0012328489846774144</v>
      </c>
      <c r="D36">
        <v>2018</v>
      </c>
      <c r="E36" s="12">
        <f>$E$24*('VMT growth'!C16/'VMT growth'!$C$4)*F36/$F$24</f>
        <v>194384.10482448773</v>
      </c>
      <c r="F36">
        <v>0.0012328489846774144</v>
      </c>
      <c r="H36">
        <v>2018</v>
      </c>
      <c r="I36" s="5">
        <f t="shared" si="1"/>
        <v>175838.72660098504</v>
      </c>
      <c r="J36" s="5">
        <f t="shared" si="2"/>
        <v>195806.70541871944</v>
      </c>
      <c r="Q36" s="34">
        <v>2018</v>
      </c>
      <c r="R36">
        <f t="shared" si="3"/>
        <v>0.8501791228802178</v>
      </c>
      <c r="S36">
        <f t="shared" si="4"/>
        <v>0.9927346686560627</v>
      </c>
      <c r="U36">
        <v>208425.45207640814</v>
      </c>
      <c r="V36">
        <v>211662.15597835893</v>
      </c>
    </row>
    <row r="37" spans="1:22" ht="12.75">
      <c r="A37">
        <v>2019</v>
      </c>
      <c r="B37" s="12">
        <f>$B$24*('VMT growth'!B17/'VMT growth'!$B$4)*C37/$C$24</f>
        <v>153073.127657704</v>
      </c>
      <c r="C37">
        <v>0.001223196671883807</v>
      </c>
      <c r="D37">
        <v>2019</v>
      </c>
      <c r="E37" s="12">
        <f>$E$24*('VMT growth'!C17/'VMT growth'!$C$4)*F37/$F$24</f>
        <v>202320.92966100932</v>
      </c>
      <c r="F37">
        <v>0.001223196671883807</v>
      </c>
      <c r="H37">
        <v>2019</v>
      </c>
      <c r="I37" s="5">
        <f t="shared" si="1"/>
        <v>176511.94088669936</v>
      </c>
      <c r="J37" s="5">
        <f t="shared" si="2"/>
        <v>197418.11822660128</v>
      </c>
      <c r="Q37" s="33">
        <v>2019</v>
      </c>
      <c r="R37">
        <f t="shared" si="3"/>
        <v>0.867211174998974</v>
      </c>
      <c r="S37">
        <f t="shared" si="4"/>
        <v>1.0248346579252694</v>
      </c>
      <c r="U37">
        <v>211437.62315076336</v>
      </c>
      <c r="V37">
        <v>214610.97262000496</v>
      </c>
    </row>
    <row r="38" spans="1:22" ht="12.75">
      <c r="A38">
        <v>2020</v>
      </c>
      <c r="B38" s="12">
        <f>$B$24*('VMT growth'!B18/'VMT growth'!$B$4)*C38/$C$24</f>
        <v>156679.28668961546</v>
      </c>
      <c r="C38">
        <v>0.0012175574289369907</v>
      </c>
      <c r="D38">
        <v>2020</v>
      </c>
      <c r="E38" s="12">
        <f>$E$24*('VMT growth'!C18/'VMT growth'!$C$4)*F38/$F$24</f>
        <v>210275.4578267202</v>
      </c>
      <c r="F38">
        <v>0.0012175574289369907</v>
      </c>
      <c r="H38">
        <v>2020</v>
      </c>
      <c r="I38" s="5">
        <f t="shared" si="1"/>
        <v>177185.15517241368</v>
      </c>
      <c r="J38" s="5">
        <f t="shared" si="2"/>
        <v>199029.5310344831</v>
      </c>
      <c r="Q38" s="34">
        <v>2020</v>
      </c>
      <c r="R38">
        <f t="shared" si="3"/>
        <v>0.8842686992437682</v>
      </c>
      <c r="S38">
        <f t="shared" si="4"/>
        <v>1.056503809931043</v>
      </c>
      <c r="U38">
        <v>213245.63164675987</v>
      </c>
      <c r="V38">
        <v>215588.1073320625</v>
      </c>
    </row>
    <row r="39" spans="1:22" ht="12.75">
      <c r="A39">
        <v>2021</v>
      </c>
      <c r="B39" s="12">
        <f>$B$24*('VMT growth'!B19/'VMT growth'!$B$4)*C39/$C$24</f>
        <v>158038.5342066269</v>
      </c>
      <c r="C39">
        <v>0.0011950152501541157</v>
      </c>
      <c r="D39">
        <v>2021</v>
      </c>
      <c r="E39" s="12">
        <f>$E$24*('VMT growth'!C19/'VMT growth'!$C$4)*F39/$F$24</f>
        <v>214994.25153174918</v>
      </c>
      <c r="F39">
        <v>0.0011950152501541157</v>
      </c>
      <c r="H39">
        <v>2021</v>
      </c>
      <c r="I39" s="5">
        <f t="shared" si="1"/>
        <v>177858.369458128</v>
      </c>
      <c r="J39" s="5">
        <f t="shared" si="2"/>
        <v>200640.94384236448</v>
      </c>
      <c r="Q39" s="33">
        <v>2021</v>
      </c>
      <c r="R39">
        <f t="shared" si="3"/>
        <v>0.8885639438172903</v>
      </c>
      <c r="S39">
        <f t="shared" si="4"/>
        <v>1.0715372815463902</v>
      </c>
      <c r="U39">
        <v>212942.1017908977</v>
      </c>
      <c r="V39">
        <v>214784.28279461912</v>
      </c>
    </row>
    <row r="40" spans="1:22" ht="12.75">
      <c r="A40">
        <v>2022</v>
      </c>
      <c r="B40" s="12">
        <f>$B$24*('VMT growth'!B20/'VMT growth'!$B$4)*C40/$C$24</f>
        <v>157929.31426460558</v>
      </c>
      <c r="C40">
        <v>0.0011772812201916194</v>
      </c>
      <c r="D40">
        <v>2022</v>
      </c>
      <c r="E40" s="12">
        <f>$E$24*('VMT growth'!C20/'VMT growth'!$C$4)*F40/$F$24</f>
        <v>217469.57138348473</v>
      </c>
      <c r="F40">
        <v>0.0011772812201916194</v>
      </c>
      <c r="H40">
        <v>2022</v>
      </c>
      <c r="I40" s="5">
        <f t="shared" si="1"/>
        <v>178531.58374384232</v>
      </c>
      <c r="J40" s="5">
        <f t="shared" si="2"/>
        <v>202252.3566502463</v>
      </c>
      <c r="Q40" s="34">
        <v>2022</v>
      </c>
      <c r="R40">
        <f t="shared" si="3"/>
        <v>0.8846015419389494</v>
      </c>
      <c r="S40">
        <f t="shared" si="4"/>
        <v>1.075238751158551</v>
      </c>
      <c r="U40">
        <v>212661.41364633018</v>
      </c>
      <c r="V40">
        <v>213676.32722479894</v>
      </c>
    </row>
    <row r="41" spans="1:22" ht="12.75">
      <c r="A41">
        <v>2023</v>
      </c>
      <c r="B41" s="12">
        <f>$B$24*('VMT growth'!B21/'VMT growth'!$B$4)*C41/$C$24</f>
        <v>157751.69209745983</v>
      </c>
      <c r="C41">
        <v>0.0011592014451113832</v>
      </c>
      <c r="D41">
        <v>2023</v>
      </c>
      <c r="E41" s="12">
        <f>$E$24*('VMT growth'!C21/'VMT growth'!$C$4)*F41/$F$24</f>
        <v>219370.34057090824</v>
      </c>
      <c r="F41">
        <v>0.0011592014451113832</v>
      </c>
      <c r="H41">
        <v>2023</v>
      </c>
      <c r="I41" s="5">
        <f t="shared" si="1"/>
        <v>179204.79802955664</v>
      </c>
      <c r="J41" s="5">
        <f t="shared" si="2"/>
        <v>203863.76945812814</v>
      </c>
      <c r="Q41" s="33">
        <v>2023</v>
      </c>
      <c r="R41">
        <f t="shared" si="3"/>
        <v>0.8802872123515437</v>
      </c>
      <c r="S41">
        <f t="shared" si="4"/>
        <v>1.0760633983860728</v>
      </c>
      <c r="U41">
        <v>214481.69792972115</v>
      </c>
      <c r="V41">
        <v>214552.874737126</v>
      </c>
    </row>
    <row r="42" spans="1:22" ht="12.75">
      <c r="A42">
        <v>2024</v>
      </c>
      <c r="B42" s="12">
        <f>$B$24*('VMT growth'!B22/'VMT growth'!$B$4)*C42/$C$24</f>
        <v>160261.3118592433</v>
      </c>
      <c r="C42">
        <v>0.001160588826452892</v>
      </c>
      <c r="D42">
        <v>2024</v>
      </c>
      <c r="E42" s="12">
        <f>$E$24*('VMT growth'!C22/'VMT growth'!$C$4)*F42/$F$24</f>
        <v>224409.67327809395</v>
      </c>
      <c r="F42">
        <v>0.001160588826452892</v>
      </c>
      <c r="H42">
        <v>2024</v>
      </c>
      <c r="I42" s="5">
        <f t="shared" si="1"/>
        <v>179878.01231527072</v>
      </c>
      <c r="J42" s="5">
        <f t="shared" si="2"/>
        <v>205475.18226600997</v>
      </c>
      <c r="Q42" s="34">
        <v>2024</v>
      </c>
      <c r="R42">
        <f t="shared" si="3"/>
        <v>0.8909444228144716</v>
      </c>
      <c r="S42">
        <f t="shared" si="4"/>
        <v>1.0921497710977632</v>
      </c>
      <c r="U42">
        <v>218438.7152780477</v>
      </c>
      <c r="V42">
        <v>217427.35942177108</v>
      </c>
    </row>
    <row r="43" spans="1:22" ht="12.75">
      <c r="A43">
        <v>2025</v>
      </c>
      <c r="B43" s="12">
        <f>$B$24*('VMT growth'!B23/'VMT growth'!$B$4)*C43/$C$24</f>
        <v>164420.4295720139</v>
      </c>
      <c r="C43">
        <v>0.0011746269693620657</v>
      </c>
      <c r="D43">
        <v>2025</v>
      </c>
      <c r="E43" s="12">
        <f>$E$24*('VMT growth'!C23/'VMT growth'!$C$4)*F43/$F$24</f>
        <v>232135.9539779837</v>
      </c>
      <c r="F43">
        <v>0.0011746269693620657</v>
      </c>
      <c r="H43">
        <v>2025</v>
      </c>
      <c r="I43" s="5">
        <f t="shared" si="1"/>
        <v>180551.22660098504</v>
      </c>
      <c r="J43" s="5">
        <f t="shared" si="2"/>
        <v>207086.5950738918</v>
      </c>
      <c r="Q43" s="33">
        <v>2025</v>
      </c>
      <c r="R43">
        <f t="shared" si="3"/>
        <v>0.9106580590304163</v>
      </c>
      <c r="S43">
        <f t="shared" si="4"/>
        <v>1.120960793696733</v>
      </c>
      <c r="U43">
        <v>223741.58487659594</v>
      </c>
      <c r="V43">
        <v>222003.66421463562</v>
      </c>
    </row>
    <row r="44" spans="1:22" ht="12.75">
      <c r="A44">
        <v>2026</v>
      </c>
      <c r="B44" s="12">
        <f>$B$24*('VMT growth'!B24/'VMT growth'!$B$4)*C44/$C$24</f>
        <v>168550.96304824718</v>
      </c>
      <c r="C44">
        <v>0.001187872766211272</v>
      </c>
      <c r="D44">
        <v>2026</v>
      </c>
      <c r="E44" s="12">
        <f>$E$24*('VMT growth'!C24/'VMT growth'!$C$4)*F44/$F$24</f>
        <v>239933.90507035377</v>
      </c>
      <c r="F44">
        <v>0.001187872766211272</v>
      </c>
      <c r="H44">
        <v>2026</v>
      </c>
      <c r="I44" s="5">
        <f t="shared" si="1"/>
        <v>181224.44088669936</v>
      </c>
      <c r="J44" s="5">
        <f t="shared" si="2"/>
        <v>208698.00788177364</v>
      </c>
      <c r="Q44" s="33">
        <v>2026</v>
      </c>
      <c r="R44">
        <f>B44/I44</f>
        <v>0.9300675020629499</v>
      </c>
      <c r="S44">
        <f>E44/J44</f>
        <v>1.149670317918296</v>
      </c>
      <c r="U44">
        <v>227103.38307597052</v>
      </c>
      <c r="V44">
        <v>224919.4529033966</v>
      </c>
    </row>
  </sheetData>
  <sheetProtection/>
  <mergeCells count="2">
    <mergeCell ref="I2:J2"/>
    <mergeCell ref="U1:V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D1">
      <selection activeCell="I20" sqref="I20"/>
    </sheetView>
  </sheetViews>
  <sheetFormatPr defaultColWidth="9.140625" defaultRowHeight="12.75"/>
  <cols>
    <col min="3" max="3" width="14.140625" style="0" customWidth="1"/>
    <col min="5" max="5" width="12.421875" style="0" customWidth="1"/>
    <col min="6" max="6" width="14.421875" style="0" customWidth="1"/>
    <col min="7" max="7" width="8.7109375" style="0" customWidth="1"/>
    <col min="11" max="14" width="9.140625" style="4" customWidth="1"/>
    <col min="17" max="17" width="9.140625" style="33" customWidth="1"/>
  </cols>
  <sheetData>
    <row r="1" spans="1:21" ht="12.75" customHeight="1">
      <c r="A1" t="s">
        <v>0</v>
      </c>
      <c r="B1" s="29" t="s">
        <v>1</v>
      </c>
      <c r="D1" t="s">
        <v>0</v>
      </c>
      <c r="E1" s="29" t="s">
        <v>2</v>
      </c>
      <c r="G1" s="2" t="s">
        <v>32</v>
      </c>
      <c r="H1" t="s">
        <v>0</v>
      </c>
      <c r="I1" s="1" t="s">
        <v>1</v>
      </c>
      <c r="J1" s="1" t="s">
        <v>2</v>
      </c>
      <c r="K1" s="3"/>
      <c r="L1" s="3"/>
      <c r="N1" s="13" t="s">
        <v>11</v>
      </c>
      <c r="R1" s="17" t="s">
        <v>39</v>
      </c>
      <c r="U1" s="17" t="s">
        <v>42</v>
      </c>
    </row>
    <row r="2" spans="2:22" ht="12.75">
      <c r="B2" s="17" t="s">
        <v>3</v>
      </c>
      <c r="E2" s="17" t="s">
        <v>31</v>
      </c>
      <c r="G2" s="2" t="s">
        <v>5</v>
      </c>
      <c r="I2" s="36" t="s">
        <v>6</v>
      </c>
      <c r="J2" s="36"/>
      <c r="M2" s="7" t="s">
        <v>0</v>
      </c>
      <c r="N2" s="14" t="s">
        <v>33</v>
      </c>
      <c r="O2" s="15" t="s">
        <v>4</v>
      </c>
      <c r="R2" s="17" t="s">
        <v>1</v>
      </c>
      <c r="S2" s="17" t="s">
        <v>2</v>
      </c>
      <c r="U2" s="17" t="s">
        <v>1</v>
      </c>
      <c r="V2" s="17" t="s">
        <v>2</v>
      </c>
    </row>
    <row r="3" spans="1:22" ht="12.75">
      <c r="A3">
        <v>1985</v>
      </c>
      <c r="B3" s="30">
        <f>N3</f>
        <v>142668</v>
      </c>
      <c r="D3">
        <v>1985</v>
      </c>
      <c r="E3" s="30">
        <f>O3</f>
        <v>133581</v>
      </c>
      <c r="H3">
        <v>1985</v>
      </c>
      <c r="I3" s="5">
        <f>TREND(N$3:N$31,$M$3:$M$31,$H3)</f>
        <v>153622.65517241368</v>
      </c>
      <c r="J3" s="5">
        <f>TREND(O$3:O$31,$M$3:$M$31,$H3)</f>
        <v>142630.08275862085</v>
      </c>
      <c r="M3" s="8">
        <v>1985</v>
      </c>
      <c r="N3" s="9">
        <v>142668</v>
      </c>
      <c r="O3" s="9">
        <v>133581</v>
      </c>
      <c r="Q3" s="33">
        <v>1985</v>
      </c>
      <c r="R3">
        <f>B3/I3</f>
        <v>0.9286911480593858</v>
      </c>
      <c r="S3">
        <f>E3/J3</f>
        <v>0.9365555808171618</v>
      </c>
      <c r="U3">
        <v>142668</v>
      </c>
      <c r="V3">
        <v>133581</v>
      </c>
    </row>
    <row r="4" spans="1:22" ht="12.75">
      <c r="A4">
        <v>1986</v>
      </c>
      <c r="B4" s="30">
        <f aca="true" t="shared" si="0" ref="B4:B24">N4</f>
        <v>140055</v>
      </c>
      <c r="D4">
        <v>1986</v>
      </c>
      <c r="E4" s="30">
        <f aca="true" t="shared" si="1" ref="E4:E24">O4</f>
        <v>114098</v>
      </c>
      <c r="H4">
        <v>1986</v>
      </c>
      <c r="I4" s="5">
        <f aca="true" t="shared" si="2" ref="I4:I44">TREND(N$3:N$31,$M$3:$M$31,$H4)</f>
        <v>154295.869458128</v>
      </c>
      <c r="J4" s="5">
        <f aca="true" t="shared" si="3" ref="J4:J44">TREND(O$3:O$31,$M$3:$M$31,$H4)</f>
        <v>144241.49556650268</v>
      </c>
      <c r="M4" s="8">
        <v>1986</v>
      </c>
      <c r="N4" s="9">
        <v>140055</v>
      </c>
      <c r="O4" s="9">
        <v>114098</v>
      </c>
      <c r="Q4" s="34">
        <v>1986</v>
      </c>
      <c r="R4">
        <f aca="true" t="shared" si="4" ref="R4:R43">B4/I4</f>
        <v>0.9077041432921015</v>
      </c>
      <c r="S4">
        <f aca="true" t="shared" si="5" ref="S4:S43">E4/J4</f>
        <v>0.7910206390462377</v>
      </c>
      <c r="U4">
        <v>140055</v>
      </c>
      <c r="V4">
        <v>114098</v>
      </c>
    </row>
    <row r="5" spans="1:22" ht="12.75">
      <c r="A5">
        <v>1987</v>
      </c>
      <c r="B5" s="30">
        <f t="shared" si="0"/>
        <v>136854</v>
      </c>
      <c r="D5">
        <v>1987</v>
      </c>
      <c r="E5" s="30">
        <f t="shared" si="1"/>
        <v>130260</v>
      </c>
      <c r="H5">
        <v>1987</v>
      </c>
      <c r="I5" s="5">
        <f t="shared" si="2"/>
        <v>154969.08374384232</v>
      </c>
      <c r="J5" s="5">
        <f t="shared" si="3"/>
        <v>145852.9083743845</v>
      </c>
      <c r="M5" s="8">
        <v>1987</v>
      </c>
      <c r="N5" s="9">
        <v>136854</v>
      </c>
      <c r="O5" s="9">
        <v>130260</v>
      </c>
      <c r="Q5" s="33">
        <v>1987</v>
      </c>
      <c r="R5">
        <f t="shared" si="4"/>
        <v>0.8831051761667131</v>
      </c>
      <c r="S5">
        <f t="shared" si="5"/>
        <v>0.8930915499171286</v>
      </c>
      <c r="U5">
        <v>136854</v>
      </c>
      <c r="V5">
        <v>130260</v>
      </c>
    </row>
    <row r="6" spans="1:22" ht="12.75">
      <c r="A6">
        <v>1988</v>
      </c>
      <c r="B6" s="30">
        <f t="shared" si="0"/>
        <v>163550</v>
      </c>
      <c r="D6">
        <v>1988</v>
      </c>
      <c r="E6" s="30">
        <f t="shared" si="1"/>
        <v>147872</v>
      </c>
      <c r="H6">
        <v>1988</v>
      </c>
      <c r="I6" s="5">
        <f t="shared" si="2"/>
        <v>155642.29802955664</v>
      </c>
      <c r="J6" s="5">
        <f t="shared" si="3"/>
        <v>147464.32118226634</v>
      </c>
      <c r="M6" s="8">
        <v>1988</v>
      </c>
      <c r="N6" s="9">
        <v>163550</v>
      </c>
      <c r="O6" s="9">
        <v>147872</v>
      </c>
      <c r="Q6" s="34">
        <v>1988</v>
      </c>
      <c r="R6">
        <f t="shared" si="4"/>
        <v>1.0508068954940621</v>
      </c>
      <c r="S6">
        <f t="shared" si="5"/>
        <v>1.0027645929162063</v>
      </c>
      <c r="U6">
        <v>163550</v>
      </c>
      <c r="V6">
        <v>147872</v>
      </c>
    </row>
    <row r="7" spans="1:22" ht="12.75">
      <c r="A7">
        <v>1989</v>
      </c>
      <c r="B7" s="30">
        <f t="shared" si="0"/>
        <v>147516</v>
      </c>
      <c r="D7">
        <v>1989</v>
      </c>
      <c r="E7" s="30">
        <f t="shared" si="1"/>
        <v>144329</v>
      </c>
      <c r="H7">
        <v>1989</v>
      </c>
      <c r="I7" s="5">
        <f t="shared" si="2"/>
        <v>156315.51231527096</v>
      </c>
      <c r="J7" s="5">
        <f t="shared" si="3"/>
        <v>149075.7339901477</v>
      </c>
      <c r="M7" s="8">
        <v>1989</v>
      </c>
      <c r="N7" s="9">
        <v>147516</v>
      </c>
      <c r="O7" s="9">
        <v>144329</v>
      </c>
      <c r="Q7" s="33">
        <v>1989</v>
      </c>
      <c r="R7">
        <f t="shared" si="4"/>
        <v>0.943706723760574</v>
      </c>
      <c r="S7">
        <f t="shared" si="5"/>
        <v>0.9681589091457271</v>
      </c>
      <c r="U7">
        <v>147516</v>
      </c>
      <c r="V7">
        <v>144329</v>
      </c>
    </row>
    <row r="8" spans="1:22" ht="12.75">
      <c r="A8">
        <v>1990</v>
      </c>
      <c r="B8" s="30">
        <f t="shared" si="0"/>
        <v>138771</v>
      </c>
      <c r="D8">
        <v>1990</v>
      </c>
      <c r="E8" s="30">
        <f t="shared" si="1"/>
        <v>121117</v>
      </c>
      <c r="H8">
        <v>1990</v>
      </c>
      <c r="I8" s="5">
        <f t="shared" si="2"/>
        <v>156988.72660098504</v>
      </c>
      <c r="J8" s="5">
        <f t="shared" si="3"/>
        <v>150687.14679802954</v>
      </c>
      <c r="M8" s="8">
        <v>1990</v>
      </c>
      <c r="N8" s="9">
        <v>138771</v>
      </c>
      <c r="O8" s="9">
        <v>121117</v>
      </c>
      <c r="Q8" s="34">
        <v>1990</v>
      </c>
      <c r="R8">
        <f t="shared" si="4"/>
        <v>0.883955192226709</v>
      </c>
      <c r="S8">
        <f t="shared" si="5"/>
        <v>0.8037646380174462</v>
      </c>
      <c r="U8">
        <v>138771</v>
      </c>
      <c r="V8">
        <v>121117</v>
      </c>
    </row>
    <row r="9" spans="1:22" ht="12.75">
      <c r="A9">
        <v>1991</v>
      </c>
      <c r="B9" s="30">
        <f t="shared" si="0"/>
        <v>109946</v>
      </c>
      <c r="D9">
        <v>1991</v>
      </c>
      <c r="E9" s="30">
        <f t="shared" si="1"/>
        <v>98646</v>
      </c>
      <c r="H9">
        <v>1991</v>
      </c>
      <c r="I9" s="5">
        <f t="shared" si="2"/>
        <v>157661.94088669936</v>
      </c>
      <c r="J9" s="5">
        <f t="shared" si="3"/>
        <v>152298.55960591137</v>
      </c>
      <c r="M9" s="8">
        <v>1991</v>
      </c>
      <c r="N9" s="9">
        <v>109946</v>
      </c>
      <c r="O9" s="9">
        <v>98646</v>
      </c>
      <c r="Q9" s="33">
        <v>1991</v>
      </c>
      <c r="R9">
        <f t="shared" si="4"/>
        <v>0.6973528258098162</v>
      </c>
      <c r="S9">
        <f t="shared" si="5"/>
        <v>0.6477145959571579</v>
      </c>
      <c r="U9">
        <v>109946</v>
      </c>
      <c r="V9">
        <v>98646</v>
      </c>
    </row>
    <row r="10" spans="1:22" ht="12.75">
      <c r="A10">
        <v>1992</v>
      </c>
      <c r="B10" s="30">
        <f t="shared" si="0"/>
        <v>115643</v>
      </c>
      <c r="D10">
        <v>1992</v>
      </c>
      <c r="E10" s="30">
        <f t="shared" si="1"/>
        <v>119029</v>
      </c>
      <c r="H10">
        <v>1992</v>
      </c>
      <c r="I10" s="5">
        <f t="shared" si="2"/>
        <v>158335.15517241368</v>
      </c>
      <c r="J10" s="5">
        <f t="shared" si="3"/>
        <v>153909.9724137932</v>
      </c>
      <c r="M10" s="8">
        <v>1992</v>
      </c>
      <c r="N10" s="9">
        <v>115643</v>
      </c>
      <c r="O10" s="9">
        <v>119029</v>
      </c>
      <c r="Q10" s="34">
        <v>1992</v>
      </c>
      <c r="R10">
        <f t="shared" si="4"/>
        <v>0.7303684382288601</v>
      </c>
      <c r="S10">
        <f t="shared" si="5"/>
        <v>0.7733676910810282</v>
      </c>
      <c r="U10">
        <v>115643</v>
      </c>
      <c r="V10">
        <v>119029</v>
      </c>
    </row>
    <row r="11" spans="1:22" ht="12.75">
      <c r="A11">
        <v>1993</v>
      </c>
      <c r="B11" s="30">
        <f t="shared" si="0"/>
        <v>129016</v>
      </c>
      <c r="D11">
        <v>1993</v>
      </c>
      <c r="E11" s="30">
        <f t="shared" si="1"/>
        <v>157886</v>
      </c>
      <c r="H11">
        <v>1993</v>
      </c>
      <c r="I11" s="5">
        <f t="shared" si="2"/>
        <v>159008.369458128</v>
      </c>
      <c r="J11" s="5">
        <f t="shared" si="3"/>
        <v>155521.38522167504</v>
      </c>
      <c r="M11" s="8">
        <v>1993</v>
      </c>
      <c r="N11" s="9">
        <v>129016</v>
      </c>
      <c r="O11" s="9">
        <v>157886</v>
      </c>
      <c r="Q11" s="33">
        <v>1993</v>
      </c>
      <c r="R11">
        <f t="shared" si="4"/>
        <v>0.8113786742148441</v>
      </c>
      <c r="S11">
        <f t="shared" si="5"/>
        <v>1.0152044349074856</v>
      </c>
      <c r="U11">
        <v>129016</v>
      </c>
      <c r="V11">
        <v>157886</v>
      </c>
    </row>
    <row r="12" spans="1:22" ht="12.75">
      <c r="A12">
        <v>1994</v>
      </c>
      <c r="B12" s="30">
        <f t="shared" si="0"/>
        <v>151897</v>
      </c>
      <c r="D12">
        <v>1994</v>
      </c>
      <c r="E12" s="30">
        <f t="shared" si="1"/>
        <v>185696</v>
      </c>
      <c r="H12">
        <v>1994</v>
      </c>
      <c r="I12" s="5">
        <f t="shared" si="2"/>
        <v>159681.58374384232</v>
      </c>
      <c r="J12" s="5">
        <f t="shared" si="3"/>
        <v>157132.79802955687</v>
      </c>
      <c r="M12" s="8">
        <v>1994</v>
      </c>
      <c r="N12" s="9">
        <v>151897</v>
      </c>
      <c r="O12" s="9">
        <v>185696</v>
      </c>
      <c r="Q12" s="34">
        <v>1994</v>
      </c>
      <c r="R12">
        <f t="shared" si="4"/>
        <v>0.9512493328201819</v>
      </c>
      <c r="S12">
        <f t="shared" si="5"/>
        <v>1.1817774667582153</v>
      </c>
      <c r="U12">
        <v>151897</v>
      </c>
      <c r="V12">
        <v>185696</v>
      </c>
    </row>
    <row r="13" spans="1:22" ht="12.75">
      <c r="A13">
        <v>1995</v>
      </c>
      <c r="B13" s="30">
        <f t="shared" si="0"/>
        <v>171948</v>
      </c>
      <c r="D13">
        <v>1995</v>
      </c>
      <c r="E13" s="30">
        <f t="shared" si="1"/>
        <v>201303</v>
      </c>
      <c r="H13">
        <v>1995</v>
      </c>
      <c r="I13" s="5">
        <f t="shared" si="2"/>
        <v>160354.79802955664</v>
      </c>
      <c r="J13" s="5">
        <f t="shared" si="3"/>
        <v>158744.2108374387</v>
      </c>
      <c r="M13" s="8">
        <v>1995</v>
      </c>
      <c r="N13" s="9">
        <v>171948</v>
      </c>
      <c r="O13" s="9">
        <v>201303</v>
      </c>
      <c r="Q13" s="33">
        <v>1995</v>
      </c>
      <c r="R13">
        <f t="shared" si="4"/>
        <v>1.0722971941775419</v>
      </c>
      <c r="S13">
        <f t="shared" si="5"/>
        <v>1.2680966375910454</v>
      </c>
      <c r="U13">
        <v>171948</v>
      </c>
      <c r="V13">
        <v>201303</v>
      </c>
    </row>
    <row r="14" spans="1:22" ht="12.75">
      <c r="A14">
        <v>1996</v>
      </c>
      <c r="B14" s="30">
        <f t="shared" si="0"/>
        <v>176140</v>
      </c>
      <c r="D14">
        <v>1996</v>
      </c>
      <c r="E14" s="30">
        <f t="shared" si="1"/>
        <v>170009</v>
      </c>
      <c r="H14">
        <v>1996</v>
      </c>
      <c r="I14" s="5">
        <f t="shared" si="2"/>
        <v>161028.01231527096</v>
      </c>
      <c r="J14" s="5">
        <f t="shared" si="3"/>
        <v>160355.62364532007</v>
      </c>
      <c r="M14" s="8">
        <v>1996</v>
      </c>
      <c r="N14" s="9">
        <v>176140</v>
      </c>
      <c r="O14" s="9">
        <v>170009</v>
      </c>
      <c r="Q14" s="34">
        <v>1996</v>
      </c>
      <c r="R14">
        <f t="shared" si="4"/>
        <v>1.0938469491577765</v>
      </c>
      <c r="S14">
        <f t="shared" si="5"/>
        <v>1.060199799266358</v>
      </c>
      <c r="U14">
        <v>176140</v>
      </c>
      <c r="V14">
        <v>170009</v>
      </c>
    </row>
    <row r="15" spans="1:22" ht="12.75">
      <c r="A15">
        <v>1997</v>
      </c>
      <c r="B15" s="30">
        <f t="shared" si="0"/>
        <v>183767</v>
      </c>
      <c r="D15">
        <v>1997</v>
      </c>
      <c r="E15" s="30">
        <f t="shared" si="1"/>
        <v>178551</v>
      </c>
      <c r="H15">
        <v>1997</v>
      </c>
      <c r="I15" s="5">
        <f t="shared" si="2"/>
        <v>161701.22660098504</v>
      </c>
      <c r="J15" s="5">
        <f t="shared" si="3"/>
        <v>161967.0364532019</v>
      </c>
      <c r="M15" s="8">
        <v>1997</v>
      </c>
      <c r="N15" s="9">
        <v>183767</v>
      </c>
      <c r="O15" s="9">
        <v>178551</v>
      </c>
      <c r="Q15" s="33">
        <v>1997</v>
      </c>
      <c r="R15">
        <f t="shared" si="4"/>
        <v>1.1364601485272874</v>
      </c>
      <c r="S15">
        <f t="shared" si="5"/>
        <v>1.1023909797324087</v>
      </c>
      <c r="U15">
        <v>183767</v>
      </c>
      <c r="V15">
        <v>178551</v>
      </c>
    </row>
    <row r="16" spans="1:22" ht="12.75">
      <c r="A16">
        <v>1998</v>
      </c>
      <c r="B16" s="30">
        <f t="shared" si="0"/>
        <v>196321</v>
      </c>
      <c r="D16">
        <v>1998</v>
      </c>
      <c r="E16" s="30">
        <f t="shared" si="1"/>
        <v>209483</v>
      </c>
      <c r="H16">
        <v>1998</v>
      </c>
      <c r="I16" s="5">
        <f t="shared" si="2"/>
        <v>162374.44088669936</v>
      </c>
      <c r="J16" s="5">
        <f t="shared" si="3"/>
        <v>163578.44926108373</v>
      </c>
      <c r="M16" s="8">
        <v>1998</v>
      </c>
      <c r="N16" s="9">
        <v>196321</v>
      </c>
      <c r="O16" s="9">
        <v>209483</v>
      </c>
      <c r="Q16" s="34">
        <v>1998</v>
      </c>
      <c r="R16">
        <f t="shared" si="4"/>
        <v>1.2090634395901487</v>
      </c>
      <c r="S16">
        <f t="shared" si="5"/>
        <v>1.280627129956765</v>
      </c>
      <c r="U16">
        <v>196321</v>
      </c>
      <c r="V16">
        <v>209483</v>
      </c>
    </row>
    <row r="17" spans="1:22" ht="12.75">
      <c r="A17">
        <v>1999</v>
      </c>
      <c r="B17" s="30">
        <f t="shared" si="0"/>
        <v>239562</v>
      </c>
      <c r="D17">
        <v>1999</v>
      </c>
      <c r="E17" s="30">
        <f t="shared" si="1"/>
        <v>262316</v>
      </c>
      <c r="H17">
        <v>1999</v>
      </c>
      <c r="I17" s="5">
        <f t="shared" si="2"/>
        <v>163047.65517241368</v>
      </c>
      <c r="J17" s="5">
        <f t="shared" si="3"/>
        <v>165189.86206896557</v>
      </c>
      <c r="M17" s="8">
        <v>1999</v>
      </c>
      <c r="N17" s="9">
        <v>239562</v>
      </c>
      <c r="O17" s="9">
        <v>262316</v>
      </c>
      <c r="Q17" s="33">
        <v>1999</v>
      </c>
      <c r="R17">
        <f t="shared" si="4"/>
        <v>1.4692759595142704</v>
      </c>
      <c r="S17">
        <f t="shared" si="5"/>
        <v>1.587966699133661</v>
      </c>
      <c r="U17">
        <v>239562</v>
      </c>
      <c r="V17">
        <v>262316</v>
      </c>
    </row>
    <row r="18" spans="1:22" ht="12.75">
      <c r="A18">
        <v>2000</v>
      </c>
      <c r="B18" s="30">
        <f t="shared" si="0"/>
        <v>229836</v>
      </c>
      <c r="D18">
        <v>2000</v>
      </c>
      <c r="E18" s="30">
        <f t="shared" si="1"/>
        <v>211502</v>
      </c>
      <c r="H18">
        <v>2000</v>
      </c>
      <c r="I18" s="5">
        <f t="shared" si="2"/>
        <v>163720.869458128</v>
      </c>
      <c r="J18" s="5">
        <f t="shared" si="3"/>
        <v>166801.2748768474</v>
      </c>
      <c r="M18" s="10">
        <v>2000</v>
      </c>
      <c r="N18" s="11">
        <v>229836</v>
      </c>
      <c r="O18" s="11">
        <v>211502</v>
      </c>
      <c r="Q18" s="34">
        <v>2000</v>
      </c>
      <c r="R18">
        <f t="shared" si="4"/>
        <v>1.403828362020647</v>
      </c>
      <c r="S18">
        <f t="shared" si="5"/>
        <v>1.2679879105010199</v>
      </c>
      <c r="U18">
        <v>229836</v>
      </c>
      <c r="V18">
        <v>211502</v>
      </c>
    </row>
    <row r="19" spans="1:22" ht="12.75">
      <c r="A19">
        <v>2001</v>
      </c>
      <c r="B19" s="30">
        <f t="shared" si="0"/>
        <v>189573</v>
      </c>
      <c r="D19">
        <v>2001</v>
      </c>
      <c r="E19" s="30">
        <f t="shared" si="1"/>
        <v>139591</v>
      </c>
      <c r="H19">
        <v>2001</v>
      </c>
      <c r="I19" s="5">
        <f t="shared" si="2"/>
        <v>164394.08374384232</v>
      </c>
      <c r="J19" s="5">
        <f t="shared" si="3"/>
        <v>168412.68768472923</v>
      </c>
      <c r="M19" s="10">
        <v>2001</v>
      </c>
      <c r="N19" s="11">
        <v>189573</v>
      </c>
      <c r="O19" s="11">
        <v>139591</v>
      </c>
      <c r="Q19" s="33">
        <v>2001</v>
      </c>
      <c r="R19">
        <f t="shared" si="4"/>
        <v>1.1531619367482304</v>
      </c>
      <c r="S19">
        <f t="shared" si="5"/>
        <v>0.8288627295190264</v>
      </c>
      <c r="U19">
        <v>189573</v>
      </c>
      <c r="V19">
        <v>139591</v>
      </c>
    </row>
    <row r="20" spans="1:22" ht="12.75">
      <c r="A20">
        <v>2002</v>
      </c>
      <c r="B20" s="30">
        <f t="shared" si="0"/>
        <v>159128</v>
      </c>
      <c r="D20">
        <v>2002</v>
      </c>
      <c r="E20" s="30">
        <f t="shared" si="1"/>
        <v>146031</v>
      </c>
      <c r="H20">
        <v>2002</v>
      </c>
      <c r="I20" s="5">
        <f t="shared" si="2"/>
        <v>165067.29802955664</v>
      </c>
      <c r="J20" s="5">
        <f t="shared" si="3"/>
        <v>170024.10049261106</v>
      </c>
      <c r="M20" s="10">
        <v>2002</v>
      </c>
      <c r="N20" s="11">
        <v>159128</v>
      </c>
      <c r="O20" s="11">
        <v>146031</v>
      </c>
      <c r="Q20" s="34">
        <v>2002</v>
      </c>
      <c r="R20">
        <f t="shared" si="4"/>
        <v>0.9640189298519132</v>
      </c>
      <c r="S20">
        <f t="shared" si="5"/>
        <v>0.8588841204094254</v>
      </c>
      <c r="U20">
        <v>159128</v>
      </c>
      <c r="V20">
        <v>146031</v>
      </c>
    </row>
    <row r="21" spans="1:22" ht="12.75">
      <c r="A21">
        <v>2003</v>
      </c>
      <c r="B21" s="30">
        <f t="shared" si="0"/>
        <v>167565</v>
      </c>
      <c r="D21">
        <v>2003</v>
      </c>
      <c r="E21" s="30">
        <f t="shared" si="1"/>
        <v>141964</v>
      </c>
      <c r="H21">
        <v>2003</v>
      </c>
      <c r="I21" s="5">
        <f t="shared" si="2"/>
        <v>165740.51231527096</v>
      </c>
      <c r="J21" s="5">
        <f t="shared" si="3"/>
        <v>171635.5133004929</v>
      </c>
      <c r="M21" s="10">
        <v>2003</v>
      </c>
      <c r="N21" s="11">
        <v>167565</v>
      </c>
      <c r="O21" s="11">
        <v>141964</v>
      </c>
      <c r="Q21" s="33">
        <v>2003</v>
      </c>
      <c r="R21">
        <f t="shared" si="4"/>
        <v>1.0110080972916176</v>
      </c>
      <c r="S21">
        <f t="shared" si="5"/>
        <v>0.8271248605261247</v>
      </c>
      <c r="U21">
        <v>167565</v>
      </c>
      <c r="V21">
        <v>141964</v>
      </c>
    </row>
    <row r="22" spans="1:22" ht="12.75">
      <c r="A22">
        <v>2004</v>
      </c>
      <c r="B22" s="30">
        <f t="shared" si="0"/>
        <v>205451</v>
      </c>
      <c r="C22" t="s">
        <v>7</v>
      </c>
      <c r="D22">
        <v>2004</v>
      </c>
      <c r="E22" s="30">
        <f t="shared" si="1"/>
        <v>203197</v>
      </c>
      <c r="H22">
        <v>2004</v>
      </c>
      <c r="I22" s="5">
        <f t="shared" si="2"/>
        <v>166413.72660098504</v>
      </c>
      <c r="J22" s="5">
        <f t="shared" si="3"/>
        <v>173246.92610837473</v>
      </c>
      <c r="M22" s="10">
        <v>2004</v>
      </c>
      <c r="N22" s="11">
        <v>205451</v>
      </c>
      <c r="O22" s="11">
        <v>203197</v>
      </c>
      <c r="Q22" s="34">
        <v>2004</v>
      </c>
      <c r="R22">
        <f t="shared" si="4"/>
        <v>1.23457964794344</v>
      </c>
      <c r="S22">
        <f t="shared" si="5"/>
        <v>1.1728750666138226</v>
      </c>
      <c r="U22">
        <v>205451</v>
      </c>
      <c r="V22">
        <v>203197</v>
      </c>
    </row>
    <row r="23" spans="1:22" ht="12.75">
      <c r="A23">
        <v>2005</v>
      </c>
      <c r="B23" s="30">
        <f t="shared" si="0"/>
        <v>221830</v>
      </c>
      <c r="C23" s="2" t="s">
        <v>8</v>
      </c>
      <c r="D23">
        <v>2005</v>
      </c>
      <c r="E23" s="30">
        <f t="shared" si="1"/>
        <v>252792</v>
      </c>
      <c r="F23" s="2" t="s">
        <v>8</v>
      </c>
      <c r="G23" s="2" t="s">
        <v>30</v>
      </c>
      <c r="H23">
        <v>2005</v>
      </c>
      <c r="I23" s="5">
        <f t="shared" si="2"/>
        <v>167086.94088669936</v>
      </c>
      <c r="J23" s="5">
        <f t="shared" si="3"/>
        <v>174858.3389162561</v>
      </c>
      <c r="M23" s="10">
        <v>2005</v>
      </c>
      <c r="N23" s="12">
        <v>221830</v>
      </c>
      <c r="O23" s="12">
        <v>252792</v>
      </c>
      <c r="Q23" s="33">
        <v>2005</v>
      </c>
      <c r="R23">
        <f t="shared" si="4"/>
        <v>1.3276321825200066</v>
      </c>
      <c r="S23">
        <f t="shared" si="5"/>
        <v>1.445695993492585</v>
      </c>
      <c r="U23">
        <v>221830</v>
      </c>
      <c r="V23">
        <v>252792</v>
      </c>
    </row>
    <row r="24" spans="1:22" ht="12.75">
      <c r="A24">
        <v>2006</v>
      </c>
      <c r="B24" s="30">
        <f t="shared" si="0"/>
        <v>237949</v>
      </c>
      <c r="C24">
        <v>0.0020506550982712763</v>
      </c>
      <c r="D24">
        <v>2006</v>
      </c>
      <c r="E24" s="30">
        <f t="shared" si="1"/>
        <v>284008</v>
      </c>
      <c r="F24">
        <v>0.0020506550982712763</v>
      </c>
      <c r="G24">
        <v>2009</v>
      </c>
      <c r="H24">
        <v>2006</v>
      </c>
      <c r="I24" s="5">
        <f t="shared" si="2"/>
        <v>167760.15517241368</v>
      </c>
      <c r="J24" s="5">
        <f t="shared" si="3"/>
        <v>176469.75172413792</v>
      </c>
      <c r="M24" s="10">
        <v>2006</v>
      </c>
      <c r="N24" s="12">
        <v>237949</v>
      </c>
      <c r="O24" s="12">
        <v>284008</v>
      </c>
      <c r="Q24" s="34">
        <v>2006</v>
      </c>
      <c r="R24">
        <f t="shared" si="4"/>
        <v>1.4183880537988922</v>
      </c>
      <c r="S24">
        <f t="shared" si="5"/>
        <v>1.6093862955276814</v>
      </c>
      <c r="U24">
        <v>237949</v>
      </c>
      <c r="V24">
        <v>284008</v>
      </c>
    </row>
    <row r="25" spans="1:22" ht="12.75">
      <c r="A25">
        <v>2007</v>
      </c>
      <c r="B25" s="31">
        <f>('VMT growth'!F5/'VMT growth'!F$4)*($C25/$C$24)*B$24</f>
        <v>124311.47692895931</v>
      </c>
      <c r="C25">
        <v>0.0011206511488621766</v>
      </c>
      <c r="D25">
        <v>2007</v>
      </c>
      <c r="E25" s="31">
        <f>('VMT growth'!G5/'VMT growth'!G$4)*($F25/$F$24)*E$24</f>
        <v>148374.03788055372</v>
      </c>
      <c r="F25">
        <v>0.0011206511488621766</v>
      </c>
      <c r="G25">
        <v>2010</v>
      </c>
      <c r="H25">
        <v>2007</v>
      </c>
      <c r="I25" s="5">
        <f t="shared" si="2"/>
        <v>168433.369458128</v>
      </c>
      <c r="J25" s="5">
        <f t="shared" si="3"/>
        <v>178081.16453201976</v>
      </c>
      <c r="M25" s="10">
        <v>2007</v>
      </c>
      <c r="N25" s="12">
        <v>199977</v>
      </c>
      <c r="O25" s="12">
        <v>150965</v>
      </c>
      <c r="Q25" s="33">
        <v>2007</v>
      </c>
      <c r="R25">
        <f t="shared" si="4"/>
        <v>0.7380454201497332</v>
      </c>
      <c r="S25">
        <f t="shared" si="5"/>
        <v>0.833182095762157</v>
      </c>
      <c r="U25">
        <v>199977</v>
      </c>
      <c r="V25">
        <v>150965</v>
      </c>
    </row>
    <row r="26" spans="1:22" ht="12.75">
      <c r="A26">
        <v>2008</v>
      </c>
      <c r="B26" s="31">
        <f>('VMT growth'!F6/'VMT growth'!F$4)*($C26/$C$24)*B$24</f>
        <v>105527.96325302891</v>
      </c>
      <c r="C26">
        <v>0.0010780100446995632</v>
      </c>
      <c r="D26">
        <v>2008</v>
      </c>
      <c r="E26" s="31">
        <f>('VMT growth'!G6/'VMT growth'!G$4)*($F26/$F$24)*E$24</f>
        <v>125954.66166097036</v>
      </c>
      <c r="F26">
        <v>0.0010780100446995632</v>
      </c>
      <c r="G26">
        <v>2011</v>
      </c>
      <c r="H26">
        <v>2008</v>
      </c>
      <c r="I26" s="5">
        <f t="shared" si="2"/>
        <v>169106.58374384232</v>
      </c>
      <c r="J26" s="5">
        <f t="shared" si="3"/>
        <v>179692.5773399016</v>
      </c>
      <c r="M26" s="10">
        <v>2008</v>
      </c>
      <c r="N26" s="12">
        <v>154252</v>
      </c>
      <c r="O26" s="12">
        <v>133473</v>
      </c>
      <c r="Q26" s="34">
        <v>2008</v>
      </c>
      <c r="R26">
        <f t="shared" si="4"/>
        <v>0.6240322577439065</v>
      </c>
      <c r="S26">
        <f t="shared" si="5"/>
        <v>0.7009452673313152</v>
      </c>
      <c r="U26">
        <v>154252</v>
      </c>
      <c r="V26">
        <v>133473</v>
      </c>
    </row>
    <row r="27" spans="1:22" ht="12.75">
      <c r="A27">
        <v>2009</v>
      </c>
      <c r="B27" s="31">
        <f>('VMT growth'!F7/'VMT growth'!F$4)*($C27/$C$24)*B$24</f>
        <v>57230.051965645805</v>
      </c>
      <c r="C27">
        <v>0.0007426402879205771</v>
      </c>
      <c r="D27">
        <v>2009</v>
      </c>
      <c r="E27" s="31">
        <f>('VMT growth'!G7/'VMT growth'!G$4)*($F27/$F$24)*E$24</f>
        <v>68307.8836164856</v>
      </c>
      <c r="F27">
        <v>0.0007426402879205771</v>
      </c>
      <c r="G27">
        <v>2012</v>
      </c>
      <c r="H27">
        <v>2009</v>
      </c>
      <c r="I27" s="5">
        <f t="shared" si="2"/>
        <v>169779.79802955664</v>
      </c>
      <c r="J27" s="5">
        <f t="shared" si="3"/>
        <v>181303.99014778342</v>
      </c>
      <c r="M27" s="10">
        <v>2009</v>
      </c>
      <c r="N27" s="12">
        <v>98135</v>
      </c>
      <c r="O27" s="12">
        <v>94798</v>
      </c>
      <c r="Q27" s="33">
        <v>2009</v>
      </c>
      <c r="R27">
        <f t="shared" si="4"/>
        <v>0.33708399132199895</v>
      </c>
      <c r="S27">
        <f t="shared" si="5"/>
        <v>0.37675885434626616</v>
      </c>
      <c r="U27">
        <v>98135</v>
      </c>
      <c r="V27">
        <v>94798</v>
      </c>
    </row>
    <row r="28" spans="1:22" ht="12.75">
      <c r="A28">
        <v>2010</v>
      </c>
      <c r="B28" s="31">
        <f>('VMT growth'!F8/'VMT growth'!F$4)*($C28/$C$24)*B$24</f>
        <v>61396.59049661291</v>
      </c>
      <c r="C28">
        <v>0.0008852299734473731</v>
      </c>
      <c r="D28">
        <v>2010</v>
      </c>
      <c r="E28" s="31">
        <f>('VMT growth'!G8/'VMT growth'!G$4)*($F28/$F$24)*E$24</f>
        <v>73280.92521406704</v>
      </c>
      <c r="F28">
        <v>0.0008852299734473731</v>
      </c>
      <c r="G28">
        <v>2013</v>
      </c>
      <c r="H28">
        <v>2010</v>
      </c>
      <c r="I28" s="5">
        <f t="shared" si="2"/>
        <v>170453.01231527072</v>
      </c>
      <c r="J28" s="5">
        <f t="shared" si="3"/>
        <v>182915.40295566525</v>
      </c>
      <c r="M28" s="24">
        <v>2010</v>
      </c>
      <c r="N28" s="23">
        <v>100996</v>
      </c>
      <c r="O28" s="26">
        <v>107152</v>
      </c>
      <c r="Q28" s="34">
        <v>2010</v>
      </c>
      <c r="R28">
        <f t="shared" si="4"/>
        <v>0.36019657067164923</v>
      </c>
      <c r="S28">
        <f t="shared" si="5"/>
        <v>0.4006274158979862</v>
      </c>
      <c r="U28">
        <v>94654.52192857055</v>
      </c>
      <c r="V28">
        <v>103049.17789027098</v>
      </c>
    </row>
    <row r="29" spans="1:22" ht="12.75">
      <c r="A29">
        <v>2011</v>
      </c>
      <c r="B29" s="31">
        <f>('VMT growth'!F9/'VMT growth'!F$4)*($C29/$C$24)*B$24</f>
        <v>76214.88195988133</v>
      </c>
      <c r="C29">
        <v>0.0010440209878976381</v>
      </c>
      <c r="D29">
        <v>2011</v>
      </c>
      <c r="E29" s="31">
        <f>('VMT growth'!G9/'VMT growth'!G$4)*($F29/$F$24)*E$24</f>
        <v>90967.54428748167</v>
      </c>
      <c r="F29">
        <v>0.0010440209878976381</v>
      </c>
      <c r="G29">
        <v>2014</v>
      </c>
      <c r="H29">
        <v>2011</v>
      </c>
      <c r="I29" s="5">
        <f t="shared" si="2"/>
        <v>171126.22660098504</v>
      </c>
      <c r="J29" s="5">
        <f t="shared" si="3"/>
        <v>184526.81576354709</v>
      </c>
      <c r="M29" s="24">
        <v>2011</v>
      </c>
      <c r="N29" s="25">
        <v>124547</v>
      </c>
      <c r="O29">
        <v>171358</v>
      </c>
      <c r="Q29" s="33">
        <v>2011</v>
      </c>
      <c r="R29">
        <f t="shared" si="4"/>
        <v>0.44537230484016654</v>
      </c>
      <c r="S29">
        <f t="shared" si="5"/>
        <v>0.4929773697718146</v>
      </c>
      <c r="U29">
        <v>109387.11886195437</v>
      </c>
      <c r="V29">
        <v>122554.47756061963</v>
      </c>
    </row>
    <row r="30" spans="1:22" ht="12.75">
      <c r="A30">
        <v>2012</v>
      </c>
      <c r="B30" s="31">
        <f>('VMT growth'!F10/'VMT growth'!F$4)*($C30/$C$24)*B$24</f>
        <v>93660.95383359518</v>
      </c>
      <c r="C30">
        <v>0.0012219951361045892</v>
      </c>
      <c r="D30">
        <v>2012</v>
      </c>
      <c r="E30" s="31">
        <f>('VMT growth'!G10/'VMT growth'!G$4)*($F30/$F$24)*E$24</f>
        <v>111790.59452391774</v>
      </c>
      <c r="F30">
        <v>0.0012219951361045892</v>
      </c>
      <c r="H30">
        <v>2012</v>
      </c>
      <c r="I30" s="5">
        <f t="shared" si="2"/>
        <v>171799.44088669936</v>
      </c>
      <c r="J30" s="5">
        <f t="shared" si="3"/>
        <v>186138.22857142845</v>
      </c>
      <c r="M30" s="24">
        <v>2012</v>
      </c>
      <c r="N30">
        <v>139498</v>
      </c>
      <c r="O30">
        <v>194715</v>
      </c>
      <c r="Q30" s="34">
        <v>2012</v>
      </c>
      <c r="R30">
        <f t="shared" si="4"/>
        <v>0.5451761271758968</v>
      </c>
      <c r="S30">
        <f t="shared" si="5"/>
        <v>0.6005783732975591</v>
      </c>
      <c r="U30">
        <v>119666.30552364775</v>
      </c>
      <c r="V30">
        <v>134795.74555867264</v>
      </c>
    </row>
    <row r="31" spans="1:22" ht="12.75">
      <c r="A31">
        <v>2013</v>
      </c>
      <c r="B31" s="31">
        <f>('VMT growth'!F11/'VMT growth'!F$4)*($C31/$C$24)*B$24</f>
        <v>95668.3895141276</v>
      </c>
      <c r="C31">
        <v>0.0011915271328625462</v>
      </c>
      <c r="D31">
        <v>2013</v>
      </c>
      <c r="E31" s="31">
        <f>('VMT growth'!G11/'VMT growth'!G$4)*($F31/$F$24)*E$24</f>
        <v>114186.6028818291</v>
      </c>
      <c r="F31">
        <v>0.0011915271328625462</v>
      </c>
      <c r="H31">
        <v>2013</v>
      </c>
      <c r="I31" s="5">
        <f t="shared" si="2"/>
        <v>172472.65517241368</v>
      </c>
      <c r="J31" s="5">
        <f t="shared" si="3"/>
        <v>187749.64137931028</v>
      </c>
      <c r="M31" s="24">
        <v>2013</v>
      </c>
      <c r="N31" s="23">
        <v>155991</v>
      </c>
      <c r="O31" s="28">
        <v>184784</v>
      </c>
      <c r="Q31" s="33">
        <v>2013</v>
      </c>
      <c r="R31">
        <f t="shared" si="4"/>
        <v>0.5546872889414958</v>
      </c>
      <c r="S31">
        <f t="shared" si="5"/>
        <v>0.6081854646589608</v>
      </c>
      <c r="U31">
        <v>128079.26524516293</v>
      </c>
      <c r="V31">
        <v>144823.62321166182</v>
      </c>
    </row>
    <row r="32" spans="1:22" ht="12.75">
      <c r="A32">
        <v>2014</v>
      </c>
      <c r="B32" s="31">
        <f>('VMT growth'!F12/'VMT growth'!F$4)*($C32/$C$24)*B$24</f>
        <v>106401.23600539399</v>
      </c>
      <c r="C32">
        <v>0.0012676592206531095</v>
      </c>
      <c r="D32">
        <v>2014</v>
      </c>
      <c r="E32" s="31">
        <f>('VMT growth'!G12/'VMT growth'!G$4)*($F32/$F$24)*E$24</f>
        <v>126996.9709283079</v>
      </c>
      <c r="F32">
        <v>0.0012676592206531095</v>
      </c>
      <c r="H32">
        <v>2014</v>
      </c>
      <c r="I32" s="5">
        <f t="shared" si="2"/>
        <v>173145.869458128</v>
      </c>
      <c r="J32" s="5">
        <f t="shared" si="3"/>
        <v>189361.05418719212</v>
      </c>
      <c r="Q32" s="34">
        <v>2014</v>
      </c>
      <c r="R32">
        <f t="shared" si="4"/>
        <v>0.6145178994935544</v>
      </c>
      <c r="S32">
        <f t="shared" si="5"/>
        <v>0.6706604558863807</v>
      </c>
      <c r="U32">
        <v>140749.34074335088</v>
      </c>
      <c r="V32">
        <v>159965.08827515715</v>
      </c>
    </row>
    <row r="33" spans="1:22" ht="12.75">
      <c r="A33">
        <v>2015</v>
      </c>
      <c r="B33" s="31">
        <f>('VMT growth'!F13/'VMT growth'!F$4)*($C33/$C$24)*B$24</f>
        <v>114939.43087400746</v>
      </c>
      <c r="C33">
        <v>0.001312395963952143</v>
      </c>
      <c r="D33">
        <v>2015</v>
      </c>
      <c r="E33" s="31">
        <f>('VMT growth'!G13/'VMT growth'!G$4)*($F33/$F$24)*E$24</f>
        <v>137187.87590477418</v>
      </c>
      <c r="F33">
        <v>0.001312395963952143</v>
      </c>
      <c r="H33">
        <v>2015</v>
      </c>
      <c r="I33" s="5">
        <f t="shared" si="2"/>
        <v>173819.08374384232</v>
      </c>
      <c r="J33" s="5">
        <f t="shared" si="3"/>
        <v>190972.46699507395</v>
      </c>
      <c r="Q33" s="33">
        <v>2015</v>
      </c>
      <c r="R33">
        <f t="shared" si="4"/>
        <v>0.6612589849075147</v>
      </c>
      <c r="S33">
        <f t="shared" si="5"/>
        <v>0.7183646839955881</v>
      </c>
      <c r="U33">
        <v>152322.93427497987</v>
      </c>
      <c r="V33">
        <v>173386.86044763649</v>
      </c>
    </row>
    <row r="34" spans="1:22" ht="12.75">
      <c r="A34">
        <v>2016</v>
      </c>
      <c r="B34" s="31">
        <f>('VMT growth'!F14/'VMT growth'!F$4)*($C34/$C$24)*B$24</f>
        <v>115613.3361037269</v>
      </c>
      <c r="C34">
        <v>0.0012673499194704274</v>
      </c>
      <c r="D34">
        <v>2016</v>
      </c>
      <c r="E34" s="31">
        <f>('VMT growth'!G14/'VMT growth'!G$4)*($F34/$F$24)*E$24</f>
        <v>137992.2267382812</v>
      </c>
      <c r="F34">
        <v>0.0012673499194704274</v>
      </c>
      <c r="H34">
        <v>2016</v>
      </c>
      <c r="I34" s="5">
        <f t="shared" si="2"/>
        <v>174492.29802955664</v>
      </c>
      <c r="J34" s="5">
        <f t="shared" si="3"/>
        <v>192583.87980295578</v>
      </c>
      <c r="Q34" s="34">
        <v>2016</v>
      </c>
      <c r="R34">
        <f t="shared" si="4"/>
        <v>0.6625698521326343</v>
      </c>
      <c r="S34">
        <f t="shared" si="5"/>
        <v>0.7165305158431193</v>
      </c>
      <c r="U34">
        <v>159094.9825680034</v>
      </c>
      <c r="V34">
        <v>181976.27364523255</v>
      </c>
    </row>
    <row r="35" spans="1:22" ht="12.75">
      <c r="A35">
        <v>2017</v>
      </c>
      <c r="B35" s="31">
        <f>('VMT growth'!F15/'VMT growth'!F$4)*($C35/$C$24)*B$24</f>
        <v>114926.05061497471</v>
      </c>
      <c r="C35">
        <v>0.0012114168995453261</v>
      </c>
      <c r="D35">
        <v>2017</v>
      </c>
      <c r="E35" s="31">
        <f>('VMT growth'!G15/'VMT growth'!G$4)*($F35/$F$24)*E$24</f>
        <v>137171.90567330705</v>
      </c>
      <c r="F35">
        <v>0.0012114168995453261</v>
      </c>
      <c r="H35">
        <v>2017</v>
      </c>
      <c r="I35" s="5">
        <f t="shared" si="2"/>
        <v>175165.51231527072</v>
      </c>
      <c r="J35" s="5">
        <f t="shared" si="3"/>
        <v>194195.2926108376</v>
      </c>
      <c r="Q35" s="33">
        <v>2017</v>
      </c>
      <c r="R35">
        <f t="shared" si="4"/>
        <v>0.6560997601407157</v>
      </c>
      <c r="S35">
        <f t="shared" si="5"/>
        <v>0.7063606116765972</v>
      </c>
      <c r="U35">
        <v>169583.20485697544</v>
      </c>
      <c r="V35">
        <v>193803.78627994072</v>
      </c>
    </row>
    <row r="36" spans="1:22" ht="12.75">
      <c r="A36">
        <v>2018</v>
      </c>
      <c r="B36" s="31">
        <f>('VMT growth'!F16/'VMT growth'!F$4)*($C36/$C$24)*B$24</f>
        <v>121452.58087723666</v>
      </c>
      <c r="C36">
        <v>0.0012328489846774144</v>
      </c>
      <c r="D36">
        <v>2018</v>
      </c>
      <c r="E36" s="31">
        <f>('VMT growth'!G16/'VMT growth'!G$4)*($F36/$F$24)*E$24</f>
        <v>144961.75478687545</v>
      </c>
      <c r="F36">
        <v>0.0012328489846774144</v>
      </c>
      <c r="H36">
        <v>2018</v>
      </c>
      <c r="I36" s="5">
        <f t="shared" si="2"/>
        <v>175838.72660098504</v>
      </c>
      <c r="J36" s="5">
        <f t="shared" si="3"/>
        <v>195806.70541871944</v>
      </c>
      <c r="Q36" s="34">
        <v>2018</v>
      </c>
      <c r="R36">
        <f t="shared" si="4"/>
        <v>0.6907043927407303</v>
      </c>
      <c r="S36">
        <f t="shared" si="5"/>
        <v>0.7403309017272136</v>
      </c>
      <c r="U36">
        <v>172999.28484054937</v>
      </c>
      <c r="V36">
        <v>196980.85221104627</v>
      </c>
    </row>
    <row r="37" spans="1:22" ht="12.75">
      <c r="A37">
        <v>2019</v>
      </c>
      <c r="B37" s="31">
        <f>('VMT growth'!F17/'VMT growth'!F$4)*($C37/$C$24)*B$24</f>
        <v>124959.80342374604</v>
      </c>
      <c r="C37">
        <v>0.001223196671883807</v>
      </c>
      <c r="D37">
        <v>2019</v>
      </c>
      <c r="E37" s="31">
        <f>('VMT growth'!G17/'VMT growth'!G$4)*($F37/$F$24)*E$24</f>
        <v>149147.85878810697</v>
      </c>
      <c r="F37">
        <v>0.001223196671883807</v>
      </c>
      <c r="H37">
        <v>2019</v>
      </c>
      <c r="I37" s="5">
        <f t="shared" si="2"/>
        <v>176511.94088669936</v>
      </c>
      <c r="J37" s="5">
        <f t="shared" si="3"/>
        <v>197418.11822660128</v>
      </c>
      <c r="Q37" s="33">
        <v>2019</v>
      </c>
      <c r="R37">
        <f t="shared" si="4"/>
        <v>0.7079396600366887</v>
      </c>
      <c r="S37">
        <f t="shared" si="5"/>
        <v>0.7554922523216003</v>
      </c>
      <c r="U37">
        <v>176278.07897591445</v>
      </c>
      <c r="V37">
        <v>198649.31431781728</v>
      </c>
    </row>
    <row r="38" spans="1:22" ht="12.75">
      <c r="A38">
        <v>2020</v>
      </c>
      <c r="B38" s="31">
        <f>('VMT growth'!F18/'VMT growth'!F$4)*($C38/$C$24)*B$24</f>
        <v>128821.26255419473</v>
      </c>
      <c r="C38">
        <v>0.0012175574289369907</v>
      </c>
      <c r="D38">
        <v>2020</v>
      </c>
      <c r="E38" s="31">
        <f>('VMT growth'!G18/'VMT growth'!G$4)*($F38/$F$24)*E$24</f>
        <v>153756.76777583323</v>
      </c>
      <c r="F38">
        <v>0.0012175574289369907</v>
      </c>
      <c r="H38">
        <v>2020</v>
      </c>
      <c r="I38" s="5">
        <f t="shared" si="2"/>
        <v>177185.15517241368</v>
      </c>
      <c r="J38" s="5">
        <f t="shared" si="3"/>
        <v>199029.5310344831</v>
      </c>
      <c r="Q38" s="34">
        <v>2020</v>
      </c>
      <c r="R38">
        <f t="shared" si="4"/>
        <v>0.7270432019479428</v>
      </c>
      <c r="S38">
        <f t="shared" si="5"/>
        <v>0.7725324326327931</v>
      </c>
      <c r="U38">
        <v>178470.21116200305</v>
      </c>
      <c r="V38">
        <v>198939.2625304231</v>
      </c>
    </row>
    <row r="39" spans="1:22" ht="12.75">
      <c r="A39">
        <v>2021</v>
      </c>
      <c r="B39" s="31">
        <f>('VMT growth'!F19/'VMT growth'!F$4)*($C39/$C$24)*B$24</f>
        <v>130791.62883540824</v>
      </c>
      <c r="C39">
        <v>0.0011950152501541157</v>
      </c>
      <c r="D39">
        <v>2021</v>
      </c>
      <c r="E39" s="31">
        <f>('VMT growth'!G19/'VMT growth'!G$4)*($F39/$F$24)*E$24</f>
        <v>156108.53133354886</v>
      </c>
      <c r="F39">
        <v>0.0011950152501541157</v>
      </c>
      <c r="H39">
        <v>2021</v>
      </c>
      <c r="I39" s="5">
        <f t="shared" si="2"/>
        <v>177858.369458128</v>
      </c>
      <c r="J39" s="5">
        <f t="shared" si="3"/>
        <v>200640.94384236448</v>
      </c>
      <c r="Q39" s="33">
        <v>2021</v>
      </c>
      <c r="R39">
        <f t="shared" si="4"/>
        <v>0.7353695484439917</v>
      </c>
      <c r="S39">
        <f t="shared" si="5"/>
        <v>0.7780492273610767</v>
      </c>
      <c r="U39">
        <v>179019.97952517602</v>
      </c>
      <c r="V39">
        <v>197459.85891114164</v>
      </c>
    </row>
    <row r="40" spans="1:22" ht="12.75">
      <c r="A40">
        <v>2022</v>
      </c>
      <c r="B40" s="31">
        <f>('VMT growth'!F20/'VMT growth'!F$4)*($C40/$C$24)*B$24</f>
        <v>133141.4436090675</v>
      </c>
      <c r="C40">
        <v>0.0011772812201916194</v>
      </c>
      <c r="D40">
        <v>2022</v>
      </c>
      <c r="E40" s="31">
        <f>('VMT growth'!G20/'VMT growth'!G$4)*($F40/$F$24)*E$24</f>
        <v>158913.19197191013</v>
      </c>
      <c r="F40">
        <v>0.0011772812201916194</v>
      </c>
      <c r="H40">
        <v>2022</v>
      </c>
      <c r="I40" s="5">
        <f t="shared" si="2"/>
        <v>178531.58374384232</v>
      </c>
      <c r="J40" s="5">
        <f t="shared" si="3"/>
        <v>202252.3566502463</v>
      </c>
      <c r="Q40" s="34">
        <v>2022</v>
      </c>
      <c r="R40">
        <f t="shared" si="4"/>
        <v>0.74575848607325</v>
      </c>
      <c r="S40">
        <f t="shared" si="5"/>
        <v>0.7857173810178029</v>
      </c>
      <c r="U40">
        <v>179452.82888267114</v>
      </c>
      <c r="V40">
        <v>196056.44359767044</v>
      </c>
    </row>
    <row r="41" spans="1:22" ht="12.75">
      <c r="A41">
        <v>2023</v>
      </c>
      <c r="B41" s="31">
        <f>('VMT growth'!F21/'VMT growth'!F$4)*($C41/$C$24)*B$24</f>
        <v>135321.62894477142</v>
      </c>
      <c r="C41">
        <v>0.0011592014451113832</v>
      </c>
      <c r="D41">
        <v>2023</v>
      </c>
      <c r="E41" s="31">
        <f>('VMT growth'!G21/'VMT growth'!G$4)*($F41/$F$24)*E$24</f>
        <v>161515.38856371172</v>
      </c>
      <c r="F41">
        <v>0.0011592014451113832</v>
      </c>
      <c r="H41">
        <v>2023</v>
      </c>
      <c r="I41" s="5">
        <f t="shared" si="2"/>
        <v>179204.79802955664</v>
      </c>
      <c r="J41" s="5">
        <f t="shared" si="3"/>
        <v>203863.76945812814</v>
      </c>
      <c r="Q41" s="33">
        <v>2023</v>
      </c>
      <c r="R41">
        <f t="shared" si="4"/>
        <v>0.7551228004645977</v>
      </c>
      <c r="S41">
        <f t="shared" si="5"/>
        <v>0.7922711769385073</v>
      </c>
      <c r="U41">
        <v>181452.4801126177</v>
      </c>
      <c r="V41">
        <v>196693.3505760911</v>
      </c>
    </row>
    <row r="42" spans="1:22" ht="12.75">
      <c r="A42">
        <v>2024</v>
      </c>
      <c r="B42" s="31">
        <f>('VMT growth'!F22/'VMT growth'!F$4)*($C42/$C$24)*B$24</f>
        <v>139713.51282216495</v>
      </c>
      <c r="C42">
        <v>0.001160588826452892</v>
      </c>
      <c r="D42">
        <v>2024</v>
      </c>
      <c r="E42" s="31">
        <f>('VMT growth'!G22/'VMT growth'!G$4)*($F42/$F$24)*E$24</f>
        <v>166757.39486023234</v>
      </c>
      <c r="F42">
        <v>0.001160588826452892</v>
      </c>
      <c r="H42">
        <v>2024</v>
      </c>
      <c r="I42" s="5">
        <f t="shared" si="2"/>
        <v>179878.01231527072</v>
      </c>
      <c r="J42" s="5">
        <f t="shared" si="3"/>
        <v>205475.18226600997</v>
      </c>
      <c r="Q42" s="34">
        <v>2024</v>
      </c>
      <c r="R42">
        <f t="shared" si="4"/>
        <v>0.7767125677222306</v>
      </c>
      <c r="S42">
        <f t="shared" si="5"/>
        <v>0.8115695191078928</v>
      </c>
      <c r="U42">
        <v>185040.7437271523</v>
      </c>
      <c r="V42">
        <v>199455.24971710722</v>
      </c>
    </row>
    <row r="43" spans="1:22" ht="12.75">
      <c r="A43">
        <v>2025</v>
      </c>
      <c r="B43" s="31">
        <f>('VMT growth'!F23/'VMT growth'!F$4)*($C43/$C$24)*B$24</f>
        <v>143067.20824930328</v>
      </c>
      <c r="C43">
        <v>0.0011746269693620657</v>
      </c>
      <c r="D43">
        <v>2025</v>
      </c>
      <c r="E43" s="31">
        <f>('VMT growth'!G23/'VMT growth'!G$4)*($F43/$F$24)*E$24</f>
        <v>170760.2540059766</v>
      </c>
      <c r="F43">
        <v>0.0011746269693620657</v>
      </c>
      <c r="H43">
        <v>2025</v>
      </c>
      <c r="I43" s="5">
        <f t="shared" si="2"/>
        <v>180551.22660098504</v>
      </c>
      <c r="J43" s="5">
        <f t="shared" si="3"/>
        <v>207086.5950738918</v>
      </c>
      <c r="Q43" s="33">
        <v>2025</v>
      </c>
      <c r="R43">
        <f t="shared" si="4"/>
        <v>0.7923912284765544</v>
      </c>
      <c r="S43">
        <f t="shared" si="5"/>
        <v>0.82458381212481</v>
      </c>
      <c r="U43">
        <v>189860.60084298305</v>
      </c>
      <c r="V43">
        <v>203954.6652483545</v>
      </c>
    </row>
    <row r="44" spans="1:22" ht="12.75">
      <c r="A44">
        <v>2026</v>
      </c>
      <c r="B44" s="31">
        <f>('VMT growth'!F24/'VMT growth'!F$4)*($C44/$C$24)*B$24</f>
        <v>146382.83962478742</v>
      </c>
      <c r="C44">
        <v>0.001187872766211272</v>
      </c>
      <c r="D44">
        <v>2026</v>
      </c>
      <c r="E44" s="31">
        <f>('VMT growth'!G24/'VMT growth'!G$4)*($F44/$F$24)*E$24</f>
        <v>174717.68116763097</v>
      </c>
      <c r="F44">
        <v>0.001187872766211272</v>
      </c>
      <c r="H44">
        <v>2026</v>
      </c>
      <c r="I44" s="5">
        <f t="shared" si="2"/>
        <v>181224.44088669936</v>
      </c>
      <c r="J44" s="5">
        <f t="shared" si="3"/>
        <v>208698.00788177364</v>
      </c>
      <c r="Q44" s="33">
        <v>2026</v>
      </c>
      <c r="R44">
        <f>B44/I44</f>
        <v>0.8077433645735745</v>
      </c>
      <c r="S44">
        <f>E44/J44</f>
        <v>0.8371794390419273</v>
      </c>
      <c r="U44">
        <v>193146.3220691842</v>
      </c>
      <c r="V44">
        <v>206949.61775571667</v>
      </c>
    </row>
  </sheetData>
  <sheetProtection/>
  <mergeCells count="1"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1" sqref="G1:G16384"/>
    </sheetView>
  </sheetViews>
  <sheetFormatPr defaultColWidth="9.140625" defaultRowHeight="12.75"/>
  <cols>
    <col min="2" max="3" width="9.7109375" style="0" customWidth="1"/>
  </cols>
  <sheetData>
    <row r="1" spans="2:9" ht="12.75">
      <c r="B1" s="38"/>
      <c r="C1" s="38"/>
      <c r="F1" s="32" t="s">
        <v>13</v>
      </c>
      <c r="G1" s="32"/>
      <c r="H1" s="32"/>
      <c r="I1" s="32"/>
    </row>
    <row r="2" spans="2:7" ht="12.75">
      <c r="B2" s="29" t="s">
        <v>9</v>
      </c>
      <c r="C2" s="29" t="s">
        <v>10</v>
      </c>
      <c r="F2" t="s">
        <v>9</v>
      </c>
      <c r="G2" t="s">
        <v>10</v>
      </c>
    </row>
    <row r="3" spans="2:7" ht="12.75">
      <c r="B3" t="s">
        <v>12</v>
      </c>
      <c r="C3" t="s">
        <v>12</v>
      </c>
      <c r="F3" t="s">
        <v>12</v>
      </c>
      <c r="G3" t="s">
        <v>12</v>
      </c>
    </row>
    <row r="4" spans="1:7" ht="12.75">
      <c r="A4">
        <v>2006</v>
      </c>
      <c r="B4">
        <v>1</v>
      </c>
      <c r="C4">
        <v>1</v>
      </c>
      <c r="E4">
        <v>2006</v>
      </c>
      <c r="F4" s="22">
        <v>1</v>
      </c>
      <c r="G4" s="22">
        <v>1</v>
      </c>
    </row>
    <row r="5" spans="1:7" ht="12.75">
      <c r="A5">
        <v>2007</v>
      </c>
      <c r="B5">
        <v>1.0296224754606849</v>
      </c>
      <c r="C5">
        <v>1.0296224754606849</v>
      </c>
      <c r="E5">
        <v>2007</v>
      </c>
      <c r="F5" s="22">
        <v>0.9559815786655242</v>
      </c>
      <c r="G5" s="22">
        <v>0.9559815786655242</v>
      </c>
    </row>
    <row r="6" spans="1:7" ht="12.75">
      <c r="A6">
        <v>2008</v>
      </c>
      <c r="B6">
        <v>0.9443820319750303</v>
      </c>
      <c r="C6">
        <v>0.9443820319750303</v>
      </c>
      <c r="E6">
        <v>2008</v>
      </c>
      <c r="F6" s="22">
        <v>0.8436328585198672</v>
      </c>
      <c r="G6" s="22">
        <v>0.8436328585198672</v>
      </c>
    </row>
    <row r="7" spans="1:7" ht="12.75">
      <c r="A7">
        <v>2009</v>
      </c>
      <c r="B7">
        <v>0.8617560479219577</v>
      </c>
      <c r="C7">
        <v>0.8617560479219577</v>
      </c>
      <c r="E7">
        <v>2009</v>
      </c>
      <c r="F7" s="22">
        <v>0.6641319481632216</v>
      </c>
      <c r="G7" s="22">
        <v>0.6641319481632216</v>
      </c>
    </row>
    <row r="8" spans="1:7" ht="12.75">
      <c r="A8">
        <v>2010</v>
      </c>
      <c r="B8">
        <v>0.8652680607612233</v>
      </c>
      <c r="C8">
        <v>0.8652680607612233</v>
      </c>
      <c r="E8">
        <v>2010</v>
      </c>
      <c r="F8" s="22">
        <v>0.5977187533468995</v>
      </c>
      <c r="G8" s="22">
        <v>0.5977187533468995</v>
      </c>
    </row>
    <row r="9" spans="1:7" ht="12.75">
      <c r="A9">
        <v>2011</v>
      </c>
      <c r="B9">
        <v>0.8759155269761181</v>
      </c>
      <c r="C9">
        <v>0.8759155269761181</v>
      </c>
      <c r="E9">
        <v>2011</v>
      </c>
      <c r="F9" s="22">
        <v>0.6291283994553112</v>
      </c>
      <c r="G9" s="22">
        <v>0.6291283994553112</v>
      </c>
    </row>
    <row r="10" spans="1:7" ht="12.75">
      <c r="A10">
        <v>2012</v>
      </c>
      <c r="B10">
        <v>0.8695734486981828</v>
      </c>
      <c r="C10">
        <v>0.8695734486981828</v>
      </c>
      <c r="E10">
        <v>2012</v>
      </c>
      <c r="F10" s="22">
        <v>0.6605380455637285</v>
      </c>
      <c r="G10" s="22">
        <v>0.6605380455637285</v>
      </c>
    </row>
    <row r="11" spans="1:7" ht="12.75">
      <c r="A11">
        <v>2013</v>
      </c>
      <c r="B11">
        <v>0.8946957631568033</v>
      </c>
      <c r="C11">
        <v>0.8946957631568033</v>
      </c>
      <c r="E11">
        <v>2013</v>
      </c>
      <c r="F11" s="22">
        <v>0.6919476916721459</v>
      </c>
      <c r="G11" s="22">
        <v>0.6919476916721459</v>
      </c>
    </row>
    <row r="12" spans="1:7" ht="12.75">
      <c r="A12">
        <v>2014</v>
      </c>
      <c r="B12">
        <v>0.9186431473030513</v>
      </c>
      <c r="C12">
        <v>0.9308638940238605</v>
      </c>
      <c r="E12">
        <v>2014</v>
      </c>
      <c r="F12" s="22">
        <v>0.7233573377805631</v>
      </c>
      <c r="G12" s="22">
        <v>0.7233573377805631</v>
      </c>
    </row>
    <row r="13" spans="1:7" ht="12.75">
      <c r="A13">
        <v>2015</v>
      </c>
      <c r="B13">
        <v>0.9495082254031944</v>
      </c>
      <c r="C13">
        <v>0.9797258174972109</v>
      </c>
      <c r="E13">
        <v>2015</v>
      </c>
      <c r="F13" s="22">
        <v>0.7547669838889804</v>
      </c>
      <c r="G13" s="22">
        <v>0.7547669838889804</v>
      </c>
    </row>
    <row r="14" spans="1:7" ht="12.75">
      <c r="A14">
        <v>2016</v>
      </c>
      <c r="B14">
        <v>0.9806110325173405</v>
      </c>
      <c r="C14">
        <v>1.0306496066270998</v>
      </c>
      <c r="E14">
        <v>2016</v>
      </c>
      <c r="F14" s="22">
        <v>0.7861766299973978</v>
      </c>
      <c r="G14" s="22">
        <v>0.7861766299973978</v>
      </c>
    </row>
    <row r="15" spans="1:7" ht="12.75">
      <c r="A15">
        <v>2017</v>
      </c>
      <c r="B15">
        <v>1.011943187984306</v>
      </c>
      <c r="C15">
        <v>1.0834747489060124</v>
      </c>
      <c r="E15">
        <v>2017</v>
      </c>
      <c r="F15" s="22">
        <v>0.8175862761058151</v>
      </c>
      <c r="G15" s="22">
        <v>0.8175862761058151</v>
      </c>
    </row>
    <row r="16" spans="1:7" ht="12.75">
      <c r="A16">
        <v>2018</v>
      </c>
      <c r="B16">
        <v>1.0450181236185063</v>
      </c>
      <c r="C16">
        <v>1.138447258602002</v>
      </c>
      <c r="E16">
        <v>2018</v>
      </c>
      <c r="F16" s="22">
        <v>0.8489959222142325</v>
      </c>
      <c r="G16" s="22">
        <v>0.8489959222142325</v>
      </c>
    </row>
    <row r="17" spans="1:7" ht="12.75">
      <c r="A17">
        <v>2019</v>
      </c>
      <c r="B17">
        <v>1.0784782806788318</v>
      </c>
      <c r="C17">
        <v>1.1942811281979422</v>
      </c>
      <c r="E17">
        <v>2019</v>
      </c>
      <c r="F17" s="22">
        <v>0.8804055683226498</v>
      </c>
      <c r="G17" s="22">
        <v>0.8804055683226498</v>
      </c>
    </row>
    <row r="18" spans="1:7" ht="12.75">
      <c r="A18">
        <v>2020</v>
      </c>
      <c r="B18">
        <v>1.108998270605328</v>
      </c>
      <c r="C18">
        <v>1.2469848608380756</v>
      </c>
      <c r="E18">
        <v>2020</v>
      </c>
      <c r="F18" s="22">
        <v>0.9118152144310577</v>
      </c>
      <c r="G18" s="22">
        <v>0.9118152144310577</v>
      </c>
    </row>
    <row r="19" spans="1:7" ht="12.75">
      <c r="A19">
        <v>2021</v>
      </c>
      <c r="B19">
        <v>1.1397202994887181</v>
      </c>
      <c r="C19">
        <v>1.2990188376350595</v>
      </c>
      <c r="E19">
        <v>2021</v>
      </c>
      <c r="F19" s="22">
        <v>0.9432248605394751</v>
      </c>
      <c r="G19" s="22">
        <v>0.9432248605394751</v>
      </c>
    </row>
    <row r="20" spans="1:7" ht="12.75">
      <c r="A20">
        <v>2022</v>
      </c>
      <c r="B20">
        <v>1.156089006706857</v>
      </c>
      <c r="C20">
        <v>1.3337681144416045</v>
      </c>
      <c r="E20">
        <v>2022</v>
      </c>
      <c r="F20" s="22">
        <v>0.9746345066478924</v>
      </c>
      <c r="G20" s="22">
        <v>0.9746345066478924</v>
      </c>
    </row>
    <row r="21" spans="1:7" ht="12.75">
      <c r="A21">
        <v>2023</v>
      </c>
      <c r="B21">
        <v>1.1727997117654805</v>
      </c>
      <c r="C21">
        <v>1.3664100392048166</v>
      </c>
      <c r="E21">
        <v>2023</v>
      </c>
      <c r="F21" s="22">
        <v>1.0060441527563098</v>
      </c>
      <c r="G21" s="22">
        <v>1.0060441527563098</v>
      </c>
    </row>
    <row r="22" spans="1:7" ht="12.75">
      <c r="A22">
        <v>2024</v>
      </c>
      <c r="B22">
        <v>1.1900331144851128</v>
      </c>
      <c r="C22">
        <v>1.3961279992379612</v>
      </c>
      <c r="E22">
        <v>2024</v>
      </c>
      <c r="F22" s="22">
        <v>1.0374537988647272</v>
      </c>
      <c r="G22" s="22">
        <v>1.0374537988647272</v>
      </c>
    </row>
    <row r="23" spans="1:7" ht="12.75">
      <c r="A23">
        <v>2025</v>
      </c>
      <c r="B23">
        <v>1.206325612088317</v>
      </c>
      <c r="C23">
        <v>1.4269359879417163</v>
      </c>
      <c r="E23">
        <v>2025</v>
      </c>
      <c r="F23" s="22">
        <v>1.0496605440719722</v>
      </c>
      <c r="G23" s="22">
        <v>1.0496605440719722</v>
      </c>
    </row>
    <row r="24" spans="1:7" ht="12.75">
      <c r="A24">
        <v>2026</v>
      </c>
      <c r="B24">
        <f>B23*(B23/B22)</f>
        <v>1.2228411669114587</v>
      </c>
      <c r="C24" s="6">
        <f>C23*(C23/C22)</f>
        <v>1.4584238084148284</v>
      </c>
      <c r="E24">
        <v>2026</v>
      </c>
      <c r="F24">
        <f>F23*(F23/F22)</f>
        <v>1.0620109145941157</v>
      </c>
      <c r="G24">
        <f>G23*(G23/G22)</f>
        <v>1.0620109145941157</v>
      </c>
    </row>
    <row r="25" spans="2:3" ht="12.75">
      <c r="B25" s="6"/>
      <c r="C25" s="6"/>
    </row>
    <row r="26" spans="2:3" ht="12.75">
      <c r="B26" s="6"/>
      <c r="C26" s="6"/>
    </row>
    <row r="27" spans="2:3" ht="12.75">
      <c r="B27" s="20"/>
      <c r="C27" s="6"/>
    </row>
    <row r="28" spans="2:3" ht="12.75">
      <c r="B28" s="20"/>
      <c r="C28" s="6"/>
    </row>
    <row r="29" spans="2:3" ht="12.75">
      <c r="B29" s="20"/>
      <c r="C29" s="6"/>
    </row>
    <row r="30" spans="2:3" ht="12.75">
      <c r="B30" s="6"/>
      <c r="C30" s="6"/>
    </row>
    <row r="31" spans="2:3" ht="12.75">
      <c r="B31" s="6"/>
      <c r="C31" s="6"/>
    </row>
    <row r="32" spans="2:3" ht="12.75">
      <c r="B32" s="6"/>
      <c r="C32" s="6"/>
    </row>
    <row r="33" spans="2:3" ht="12.75">
      <c r="B33" s="6"/>
      <c r="C33" s="6"/>
    </row>
    <row r="34" spans="2:3" ht="12.75">
      <c r="B34" s="6"/>
      <c r="C34" s="6"/>
    </row>
    <row r="35" spans="2:3" ht="12.75">
      <c r="B35" s="6"/>
      <c r="C35" s="6"/>
    </row>
    <row r="36" spans="2:3" ht="12.75">
      <c r="B36" s="6"/>
      <c r="C36" s="6"/>
    </row>
    <row r="37" spans="2:3" ht="12.75">
      <c r="B37" s="6"/>
      <c r="C37" s="6"/>
    </row>
    <row r="38" spans="2:3" ht="12.75">
      <c r="B38" s="6"/>
      <c r="C38" s="6"/>
    </row>
    <row r="39" spans="2:3" ht="12.75">
      <c r="B39" s="6"/>
      <c r="C39" s="6"/>
    </row>
    <row r="40" spans="2:3" ht="12.75">
      <c r="B40" s="6"/>
      <c r="C40" s="6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Air Resources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Kathy Jaw</cp:lastModifiedBy>
  <dcterms:created xsi:type="dcterms:W3CDTF">2010-08-06T23:39:48Z</dcterms:created>
  <dcterms:modified xsi:type="dcterms:W3CDTF">2014-02-26T22:32:13Z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