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CARB Telework\Excel ADA\"/>
    </mc:Choice>
  </mc:AlternateContent>
  <xr:revisionPtr revIDLastSave="0" documentId="13_ncr:1_{CD6EFA5B-8C4D-4E65-9EE6-E6DA2B277AB4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Readme" sheetId="6" r:id="rId1"/>
    <sheet name="T7 Category" sheetId="1" r:id="rId2"/>
    <sheet name="T6 Category" sheetId="3" r:id="rId3"/>
    <sheet name="Sleeper|Non-sleeper" sheetId="4" r:id="rId4"/>
    <sheet name="Final Results" sheetId="5" r:id="rId5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3" l="1"/>
  <c r="D7" i="3"/>
  <c r="E7" i="3"/>
  <c r="F7" i="3"/>
  <c r="B7" i="3"/>
  <c r="K35" i="1"/>
  <c r="K36" i="1"/>
  <c r="K37" i="1"/>
  <c r="J37" i="1"/>
  <c r="D30" i="4"/>
  <c r="C30" i="4"/>
  <c r="D22" i="4"/>
  <c r="C22" i="4"/>
  <c r="C25" i="1"/>
  <c r="C26" i="1"/>
  <c r="C27" i="1"/>
  <c r="D25" i="1"/>
  <c r="D26" i="1"/>
  <c r="D27" i="1"/>
  <c r="K41" i="1"/>
  <c r="K40" i="1"/>
  <c r="K42" i="1"/>
  <c r="F41" i="1"/>
  <c r="D41" i="1"/>
  <c r="F40" i="1"/>
  <c r="D40" i="1"/>
  <c r="F36" i="1"/>
  <c r="F35" i="1"/>
  <c r="D36" i="1"/>
  <c r="D35" i="1"/>
  <c r="F32" i="1"/>
  <c r="F31" i="1"/>
  <c r="D32" i="1"/>
  <c r="D31" i="1"/>
  <c r="E6" i="4"/>
  <c r="E7" i="4"/>
  <c r="D6" i="4"/>
  <c r="D7" i="4"/>
  <c r="I4" i="4"/>
  <c r="I5" i="4"/>
  <c r="I3" i="4"/>
  <c r="I6" i="4"/>
  <c r="I7" i="4"/>
  <c r="H4" i="4"/>
  <c r="H5" i="4"/>
  <c r="H3" i="4"/>
  <c r="G4" i="4"/>
  <c r="G5" i="4"/>
  <c r="G3" i="4"/>
  <c r="G6" i="4"/>
  <c r="F4" i="4"/>
  <c r="F5" i="4"/>
  <c r="F3" i="4"/>
  <c r="D26" i="4"/>
  <c r="C26" i="4"/>
  <c r="F25" i="1"/>
  <c r="E27" i="1"/>
  <c r="G7" i="4"/>
  <c r="H6" i="4"/>
  <c r="H7" i="4"/>
  <c r="F6" i="4"/>
  <c r="F7" i="4"/>
  <c r="E25" i="1"/>
  <c r="E26" i="1"/>
  <c r="F26" i="1"/>
  <c r="F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 Pournazeri</author>
  </authors>
  <commentList>
    <comment ref="C3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Sam Pournazeri:</t>
        </r>
        <r>
          <rPr>
            <sz val="9"/>
            <color indexed="81"/>
            <rFont val="Tahoma"/>
            <family val="2"/>
          </rPr>
          <t xml:space="preserve">
“Results suggest the Ag HHDDT population is 60% single unit and 40% tractor.”
 In the ReadMe tab, X:\kjaw\private fleet\1085\1085 package\Emissions Inventory\supporting files\Jan2010\Original Rule Inventory\AG Data Analysis Composite 0608.xls
</t>
        </r>
      </text>
    </comment>
  </commentList>
</comments>
</file>

<file path=xl/sharedStrings.xml><?xml version="1.0" encoding="utf-8"?>
<sst xmlns="http://schemas.openxmlformats.org/spreadsheetml/2006/main" count="159" uniqueCount="79">
  <si>
    <t>T7 CAIRP</t>
  </si>
  <si>
    <t>T7 CAIRP construction</t>
  </si>
  <si>
    <t>T7 NNOOS</t>
  </si>
  <si>
    <t>T7 NOOS</t>
  </si>
  <si>
    <t>T7 other port</t>
  </si>
  <si>
    <t>T7 POAK</t>
  </si>
  <si>
    <t>T7 POLA</t>
  </si>
  <si>
    <t>T7 Single</t>
  </si>
  <si>
    <t>T7 single construction</t>
  </si>
  <si>
    <t>T7 SWCV</t>
  </si>
  <si>
    <t>T7 tractor</t>
  </si>
  <si>
    <t>T7 tractor construction</t>
  </si>
  <si>
    <t>CY</t>
  </si>
  <si>
    <t>Fleet</t>
  </si>
  <si>
    <t>Population</t>
  </si>
  <si>
    <t>Vocational</t>
  </si>
  <si>
    <t>T7 Ag Total</t>
  </si>
  <si>
    <t>T7 Ag Vocational</t>
  </si>
  <si>
    <t>Tractor-Trailer</t>
  </si>
  <si>
    <t>Vocational/Tractor-Trailer</t>
  </si>
  <si>
    <t>T7 utility Total</t>
  </si>
  <si>
    <t>T7 utility Vocational</t>
  </si>
  <si>
    <t>T7 utility Tractor Trailer</t>
  </si>
  <si>
    <t>T7 Ag Tractor Trailer</t>
  </si>
  <si>
    <t>Total Pop</t>
  </si>
  <si>
    <t>Total  VMT</t>
  </si>
  <si>
    <t>Pop Split</t>
  </si>
  <si>
    <t>VMT Split</t>
  </si>
  <si>
    <t>VMT</t>
  </si>
  <si>
    <t>Total</t>
  </si>
  <si>
    <t>Pop</t>
  </si>
  <si>
    <t>Pop%</t>
  </si>
  <si>
    <t>VMT%</t>
  </si>
  <si>
    <t>T7 CA other</t>
  </si>
  <si>
    <t>T7 OOS</t>
  </si>
  <si>
    <t>Sleeper</t>
  </si>
  <si>
    <t>Non-Sleeper</t>
  </si>
  <si>
    <t>∑</t>
  </si>
  <si>
    <t>Non-Sleeper Pop</t>
  </si>
  <si>
    <t>Sleeper Pop</t>
  </si>
  <si>
    <t>Non-Sleeper VMT</t>
  </si>
  <si>
    <t>Sleeper VMT</t>
  </si>
  <si>
    <t xml:space="preserve">% </t>
  </si>
  <si>
    <t>Population based split</t>
  </si>
  <si>
    <t>VMT based split</t>
  </si>
  <si>
    <t>From Tab "T7 Category"</t>
  </si>
  <si>
    <t>Population Share%</t>
  </si>
  <si>
    <t>T7</t>
  </si>
  <si>
    <t>Tractor</t>
  </si>
  <si>
    <t>Day-Cabs</t>
  </si>
  <si>
    <t>T6</t>
  </si>
  <si>
    <t>LHDT*</t>
  </si>
  <si>
    <t>Sleeper-Berth</t>
  </si>
  <si>
    <t>The below data are obtained from the table `emfac2011_hd`.`vmt_pop_no_rule_recession_051411` under EMFAC2011-HD model.</t>
  </si>
  <si>
    <t>VMT Share%</t>
  </si>
  <si>
    <t>T7 public Total</t>
  </si>
  <si>
    <t>T7 public Vocational</t>
  </si>
  <si>
    <t>T7 public Tractor Trailer</t>
  </si>
  <si>
    <t>Analysis from DMV 2011 Registeration Data</t>
  </si>
  <si>
    <t>T7 Utility Tractor</t>
  </si>
  <si>
    <t>T7 Utility Vocational</t>
  </si>
  <si>
    <t>T7 Public Tractor</t>
  </si>
  <si>
    <t>T7 Public Vocational</t>
  </si>
  <si>
    <t>T7 Public Total</t>
  </si>
  <si>
    <t>T7 Utility Total</t>
  </si>
  <si>
    <t>Class</t>
  </si>
  <si>
    <t>4-5</t>
  </si>
  <si>
    <t>Counts</t>
  </si>
  <si>
    <t>Body Type</t>
  </si>
  <si>
    <t>6,7</t>
  </si>
  <si>
    <t>4,5</t>
  </si>
  <si>
    <t>Class 4,5</t>
  </si>
  <si>
    <t>Class 6,7</t>
  </si>
  <si>
    <t>Class 7</t>
  </si>
  <si>
    <t>T6 &lt; 19500</t>
  </si>
  <si>
    <t>T6 &gt; 19500</t>
  </si>
  <si>
    <r>
      <t xml:space="preserve">From DMV table "DMV2011B_PTOB" </t>
    </r>
    <r>
      <rPr>
        <b/>
        <sz val="11"/>
        <color rgb="FFFF0000"/>
        <rFont val="Calibri"/>
        <family val="2"/>
        <scheme val="minor"/>
      </rPr>
      <t>T6  categories</t>
    </r>
    <r>
      <rPr>
        <sz val="11"/>
        <color theme="1"/>
        <rFont val="Calibri"/>
        <family val="2"/>
        <scheme val="minor"/>
      </rPr>
      <t xml:space="preserve"> are extracted by joining "DMV2011B_PTOB" with "MASTER_LIST_2011B" specifying the GVW_Code=4,5,6,7. Using the TYPE_BODY_MODEL="G", Tractor-Trailer are splitted from the vocation trucks and are counted. Results are shown below.</t>
    </r>
  </si>
  <si>
    <t>These data are from the table emfac2011_hd.idle_t7_sleeper on row 12  through 27</t>
  </si>
  <si>
    <t xml:space="preserve">In order to calculate the population/VMT share percentage for the vehicle cateogries defined by Phase I GHG rule, we used both EMFAC2011 Population/VMT data as well as VIUS (2002) data:
1. For T7 Category, data were obtained from the table `emfac2011_hd`.`vmt_pop_no_rule_recession_051411` under EMFAC2011-HD model. The categories used to split the vocational vs. tractor-trailers are as follow:
         a. T7 Ag Tractor Trailer/Tractor-Trailer
         b. T7 CAIRP/Tractor-Trailer
         c. T7 NNOOS/Tractor-Trailer
         d. T7 NOOS/Tractor-Trailer
         e. T7 other port/Tractor-Trailer
         f. T7 POAK/Tractor-Trailer
         g. T7 POLA/Tractor-Trailer
         h. T7 tractor/Tractor-Trailer
         i. T7 utility/Tractor-Trailer
         j. T7 CAIRP construction/Tractor-Trailer
         k. T7 public/Tractor-Trailer
         l. T7 tractor construction/Tractor-Trailer
         m. T7 Ag/Vocational
         n. T7 public/Vocational
         o. T7 Single/Vocational
         p. T7 single construction/Vocational
         q. T7 SWCV/Vocational
         r. T7 utility/Vocational
Based on the counts and VMT, we found the split between the T7 Tractor-Trailer and T7 Vocational. Analysis can be found under tab "T7 Category"
2. For T6 Category, DMV table "DMV2011B_PTOB" T6  categories are extracted by joining "DMV2011B_PTOB" with "MASTER_LIST_2011B" specifying the GVW_Code=4,5,6,7. Using the TYPE_BODY_MODEL="G", Tractor-Trailer are splitted from the vocation trucks and are counted. Results and analysis can be found under tab "T6 Category".
3. Since T7-tractors are further splitted between Sleeper and Day cabs, we used data from the table emfac2011_hd.idle_t7_sleeper and combined them with the VMT/Pop counts under "T7 Category" tab to calculate the split between Sleepers and Non-Sleeper tractors.
4. Results from the previous steps are combined and shown under tab "Final Results". based on the comments from MSCD, LHDT categories are assumed to be all Vocational.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</si>
</sst>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C0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</font>
    <font>
      <b/>
      <sz val="12"/>
      <color theme="5" tint="-0.499984740745262"/>
      <name val="Calibri"/>
      <family val="2"/>
      <scheme val="minor"/>
    </font>
    <font>
      <sz val="11"/>
      <color rgb="FF86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ck">
        <color auto="1"/>
      </right>
      <top style="mediumDashed">
        <color auto="1"/>
      </top>
      <bottom/>
      <diagonal/>
    </border>
    <border>
      <left style="thick">
        <color auto="1"/>
      </left>
      <right style="thin">
        <color auto="1"/>
      </right>
      <top style="mediumDash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0" borderId="0" xfId="1" applyFont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8" borderId="5" xfId="0" applyFill="1" applyBorder="1"/>
    <xf numFmtId="0" fontId="0" fillId="7" borderId="5" xfId="0" applyFill="1" applyBorder="1"/>
    <xf numFmtId="0" fontId="0" fillId="8" borderId="9" xfId="0" applyFill="1" applyBorder="1"/>
    <xf numFmtId="0" fontId="0" fillId="7" borderId="10" xfId="0" applyFill="1" applyBorder="1"/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9" fontId="2" fillId="8" borderId="0" xfId="1" applyFont="1" applyFill="1" applyBorder="1"/>
    <xf numFmtId="9" fontId="2" fillId="7" borderId="0" xfId="1" applyFont="1" applyFill="1" applyBorder="1"/>
    <xf numFmtId="0" fontId="7" fillId="1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5" fillId="0" borderId="0" xfId="0" applyFont="1"/>
    <xf numFmtId="0" fontId="7" fillId="11" borderId="22" xfId="0" applyFont="1" applyFill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9" fontId="7" fillId="10" borderId="22" xfId="1" applyFont="1" applyFill="1" applyBorder="1" applyAlignment="1">
      <alignment horizontal="center" vertical="center"/>
    </xf>
    <xf numFmtId="9" fontId="7" fillId="0" borderId="22" xfId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9" fontId="0" fillId="14" borderId="1" xfId="0" applyNumberFormat="1" applyFill="1" applyBorder="1" applyAlignment="1">
      <alignment horizontal="center" vertical="center"/>
    </xf>
    <xf numFmtId="9" fontId="0" fillId="14" borderId="1" xfId="0" applyNumberForma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9" fontId="0" fillId="15" borderId="1" xfId="1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9" fontId="0" fillId="16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0" fillId="17" borderId="0" xfId="0" applyFill="1" applyAlignment="1">
      <alignment horizontal="center" vertical="center"/>
    </xf>
    <xf numFmtId="9" fontId="7" fillId="0" borderId="30" xfId="1" applyFont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7" fillId="11" borderId="30" xfId="0" applyFont="1" applyFill="1" applyBorder="1" applyAlignment="1">
      <alignment horizontal="center" vertical="center"/>
    </xf>
    <xf numFmtId="49" fontId="0" fillId="18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0" fillId="15" borderId="0" xfId="0" applyFill="1" applyAlignment="1">
      <alignment horizontal="center"/>
    </xf>
    <xf numFmtId="164" fontId="0" fillId="0" borderId="0" xfId="1" applyNumberFormat="1" applyFont="1" applyAlignment="1">
      <alignment horizontal="center"/>
    </xf>
    <xf numFmtId="9" fontId="0" fillId="0" borderId="23" xfId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16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13" borderId="0" xfId="0" applyFill="1" applyAlignment="1">
      <alignment horizontal="left" vertical="center" wrapText="1"/>
    </xf>
    <xf numFmtId="0" fontId="0" fillId="15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left" vertical="center" wrapText="1"/>
    </xf>
    <xf numFmtId="0" fontId="0" fillId="8" borderId="26" xfId="0" applyFill="1" applyBorder="1" applyAlignment="1">
      <alignment horizontal="left" vertical="center" wrapText="1"/>
    </xf>
    <xf numFmtId="0" fontId="0" fillId="8" borderId="27" xfId="0" applyFill="1" applyBorder="1" applyAlignment="1">
      <alignment horizontal="left" vertical="center" wrapText="1"/>
    </xf>
    <xf numFmtId="0" fontId="0" fillId="8" borderId="28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0" fillId="8" borderId="29" xfId="0" applyFill="1" applyBorder="1" applyAlignment="1">
      <alignment horizontal="left" vertical="center" wrapText="1"/>
    </xf>
    <xf numFmtId="0" fontId="0" fillId="15" borderId="0" xfId="0" applyFill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2" borderId="0" xfId="0" applyFill="1" applyAlignment="1">
      <alignment horizontal="left" vertical="top" wrapText="1"/>
    </xf>
    <xf numFmtId="0" fontId="8" fillId="9" borderId="28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9" fontId="12" fillId="7" borderId="16" xfId="1" applyFont="1" applyFill="1" applyBorder="1"/>
    <xf numFmtId="9" fontId="12" fillId="7" borderId="14" xfId="1" applyFont="1" applyFill="1" applyBorder="1"/>
    <xf numFmtId="9" fontId="12" fillId="8" borderId="14" xfId="1" applyFont="1" applyFill="1" applyBorder="1"/>
    <xf numFmtId="9" fontId="12" fillId="8" borderId="15" xfId="1" applyFont="1" applyFill="1" applyBorder="1"/>
    <xf numFmtId="0" fontId="13" fillId="0" borderId="0" xfId="0" applyFont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19" borderId="22" xfId="0" applyFont="1" applyFill="1" applyBorder="1" applyAlignment="1">
      <alignment horizontal="center" vertical="center"/>
    </xf>
    <xf numFmtId="164" fontId="7" fillId="19" borderId="22" xfId="1" applyNumberFormat="1" applyFont="1" applyFill="1" applyBorder="1" applyAlignment="1">
      <alignment horizontal="center" vertical="center"/>
    </xf>
    <xf numFmtId="9" fontId="18" fillId="6" borderId="1" xfId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6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0"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B044A4-1575-4398-BDDF-EBB247AB466F}" name="Table1" displayName="Table1" ref="A2:E20" totalsRowShown="0" headerRowDxfId="0" dataDxfId="1" headerRowBorderDxfId="8" tableBorderDxfId="9" totalsRowBorderDxfId="7">
  <autoFilter ref="A2:E20" xr:uid="{B9883B8A-C6D6-427D-80A9-D97F0B03375C}"/>
  <tableColumns count="5">
    <tableColumn id="1" xr3:uid="{35D9681F-2A89-4136-B6BA-8E93682A10B5}" name="CY" dataDxfId="6"/>
    <tableColumn id="2" xr3:uid="{964ABD14-DDDF-4BAF-B111-0229AEFE905D}" name="Fleet" dataDxfId="5"/>
    <tableColumn id="3" xr3:uid="{612CFB51-1C9D-4DAB-A172-ABDEDF7167EC}" name="Vocational/Tractor-Trailer" dataDxfId="4"/>
    <tableColumn id="4" xr3:uid="{6B3606FC-610D-4874-BC88-26C5A57AB04E}" name="Population" dataDxfId="3"/>
    <tableColumn id="5" xr3:uid="{E669BBE1-ABCB-4649-9B45-EA06520AA91C}" name="VMT" dataDxfId="2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Category T7 for model year 2005" altTextSummary="Table showing the CY, Fleet type, vocational/tractor-tratiler, population, and vehicle miles travele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workbookViewId="0">
      <selection sqref="A1:P47"/>
    </sheetView>
  </sheetViews>
  <sheetFormatPr defaultRowHeight="15" x14ac:dyDescent="0.25"/>
  <sheetData>
    <row r="1" spans="1:16" ht="15" customHeight="1" x14ac:dyDescent="0.25">
      <c r="A1" s="61" t="s">
        <v>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</sheetData>
  <mergeCells count="1">
    <mergeCell ref="A1:P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tabSelected="1" workbookViewId="0">
      <selection sqref="A1:E1"/>
    </sheetView>
  </sheetViews>
  <sheetFormatPr defaultRowHeight="15" x14ac:dyDescent="0.25"/>
  <cols>
    <col min="1" max="1" width="11.5703125" style="3" customWidth="1"/>
    <col min="2" max="2" width="22.85546875" style="3" customWidth="1"/>
    <col min="3" max="4" width="26.5703125" style="3" customWidth="1"/>
    <col min="5" max="5" width="13.5703125" style="3" customWidth="1"/>
    <col min="6" max="6" width="20.140625" style="3" customWidth="1"/>
    <col min="7" max="7" width="13.28515625" style="3" customWidth="1"/>
    <col min="8" max="8" width="16.42578125" style="3" customWidth="1"/>
    <col min="9" max="9" width="10.5703125" style="3" customWidth="1"/>
    <col min="10" max="10" width="12" style="3" bestFit="1" customWidth="1"/>
    <col min="11" max="16384" width="9.140625" style="3"/>
  </cols>
  <sheetData>
    <row r="1" spans="1:7" ht="41.25" customHeight="1" x14ac:dyDescent="0.25">
      <c r="A1" s="67" t="s">
        <v>53</v>
      </c>
      <c r="B1" s="67"/>
      <c r="C1" s="67"/>
      <c r="D1" s="67"/>
      <c r="E1" s="67"/>
    </row>
    <row r="2" spans="1:7" x14ac:dyDescent="0.25">
      <c r="A2" s="115" t="s">
        <v>12</v>
      </c>
      <c r="B2" s="116" t="s">
        <v>13</v>
      </c>
      <c r="C2" s="116" t="s">
        <v>19</v>
      </c>
      <c r="D2" s="116" t="s">
        <v>14</v>
      </c>
      <c r="E2" s="117" t="s">
        <v>28</v>
      </c>
    </row>
    <row r="3" spans="1:7" ht="17.100000000000001" customHeight="1" x14ac:dyDescent="0.25">
      <c r="A3" s="111">
        <v>2005</v>
      </c>
      <c r="B3" s="36" t="s">
        <v>23</v>
      </c>
      <c r="C3" s="36" t="s">
        <v>18</v>
      </c>
      <c r="D3" s="13">
        <v>4981.6850767054002</v>
      </c>
      <c r="E3" s="113">
        <v>110673476.612268</v>
      </c>
    </row>
    <row r="4" spans="1:7" ht="17.100000000000001" customHeight="1" x14ac:dyDescent="0.25">
      <c r="A4" s="111">
        <v>2005</v>
      </c>
      <c r="B4" s="36" t="s">
        <v>0</v>
      </c>
      <c r="C4" s="36" t="s">
        <v>18</v>
      </c>
      <c r="D4" s="36">
        <v>48739.596751828103</v>
      </c>
      <c r="E4" s="113">
        <v>2111594857.4198799</v>
      </c>
    </row>
    <row r="5" spans="1:7" ht="17.100000000000001" customHeight="1" x14ac:dyDescent="0.25">
      <c r="A5" s="111">
        <v>2005</v>
      </c>
      <c r="B5" s="36" t="s">
        <v>2</v>
      </c>
      <c r="C5" s="36" t="s">
        <v>18</v>
      </c>
      <c r="D5" s="36">
        <v>284561.7513</v>
      </c>
      <c r="E5" s="113">
        <v>2375465284.7361202</v>
      </c>
    </row>
    <row r="6" spans="1:7" ht="17.100000000000001" customHeight="1" x14ac:dyDescent="0.25">
      <c r="A6" s="111">
        <v>2005</v>
      </c>
      <c r="B6" s="36" t="s">
        <v>3</v>
      </c>
      <c r="C6" s="36" t="s">
        <v>18</v>
      </c>
      <c r="D6" s="36">
        <v>26527.637730000199</v>
      </c>
      <c r="E6" s="113">
        <v>768989189.82071996</v>
      </c>
    </row>
    <row r="7" spans="1:7" ht="17.100000000000001" customHeight="1" x14ac:dyDescent="0.25">
      <c r="A7" s="111">
        <v>2005</v>
      </c>
      <c r="B7" s="36" t="s">
        <v>4</v>
      </c>
      <c r="C7" s="36" t="s">
        <v>18</v>
      </c>
      <c r="D7" s="36">
        <v>1445.3288239684</v>
      </c>
      <c r="E7" s="113">
        <v>70511221.909250006</v>
      </c>
    </row>
    <row r="8" spans="1:7" ht="17.100000000000001" customHeight="1" x14ac:dyDescent="0.25">
      <c r="A8" s="111">
        <v>2005</v>
      </c>
      <c r="B8" s="36" t="s">
        <v>5</v>
      </c>
      <c r="C8" s="36" t="s">
        <v>18</v>
      </c>
      <c r="D8" s="36">
        <v>2815.3679631175</v>
      </c>
      <c r="E8" s="113">
        <v>99488796.993880004</v>
      </c>
    </row>
    <row r="9" spans="1:7" ht="17.100000000000001" customHeight="1" x14ac:dyDescent="0.25">
      <c r="A9" s="111">
        <v>2005</v>
      </c>
      <c r="B9" s="36" t="s">
        <v>6</v>
      </c>
      <c r="C9" s="36" t="s">
        <v>18</v>
      </c>
      <c r="D9" s="36">
        <v>15883.980318304</v>
      </c>
      <c r="E9" s="113">
        <v>610363142.14912999</v>
      </c>
    </row>
    <row r="10" spans="1:7" ht="17.100000000000001" customHeight="1" x14ac:dyDescent="0.25">
      <c r="A10" s="111">
        <v>2005</v>
      </c>
      <c r="B10" s="36" t="s">
        <v>10</v>
      </c>
      <c r="C10" s="36" t="s">
        <v>18</v>
      </c>
      <c r="D10" s="36">
        <v>44126.128686420503</v>
      </c>
      <c r="E10" s="113">
        <v>2261363121.3347702</v>
      </c>
    </row>
    <row r="11" spans="1:7" ht="17.100000000000001" customHeight="1" x14ac:dyDescent="0.25">
      <c r="A11" s="111">
        <v>2005</v>
      </c>
      <c r="B11" s="36" t="s">
        <v>22</v>
      </c>
      <c r="C11" s="36" t="s">
        <v>18</v>
      </c>
      <c r="D11" s="13">
        <v>76.679999999993996</v>
      </c>
      <c r="E11" s="113">
        <v>596263.67999160057</v>
      </c>
    </row>
    <row r="12" spans="1:7" ht="17.100000000000001" customHeight="1" x14ac:dyDescent="0.25">
      <c r="A12" s="111">
        <v>2005</v>
      </c>
      <c r="B12" s="36" t="s">
        <v>1</v>
      </c>
      <c r="C12" s="36" t="s">
        <v>18</v>
      </c>
      <c r="D12" s="36">
        <v>3343.4032481692002</v>
      </c>
      <c r="E12" s="113">
        <v>144849641.26945001</v>
      </c>
    </row>
    <row r="13" spans="1:7" ht="17.100000000000001" customHeight="1" x14ac:dyDescent="0.25">
      <c r="A13" s="111">
        <v>2005</v>
      </c>
      <c r="B13" s="36" t="s">
        <v>57</v>
      </c>
      <c r="C13" s="36" t="s">
        <v>18</v>
      </c>
      <c r="D13" s="36">
        <v>1992.598143111567</v>
      </c>
      <c r="E13" s="113">
        <v>15415345.03919822</v>
      </c>
      <c r="G13" s="36"/>
    </row>
    <row r="14" spans="1:7" ht="17.100000000000001" customHeight="1" x14ac:dyDescent="0.25">
      <c r="A14" s="111">
        <v>2005</v>
      </c>
      <c r="B14" s="36" t="s">
        <v>11</v>
      </c>
      <c r="C14" s="36" t="s">
        <v>18</v>
      </c>
      <c r="D14" s="36">
        <v>11280.241552723301</v>
      </c>
      <c r="E14" s="113">
        <v>279371735.01174998</v>
      </c>
    </row>
    <row r="15" spans="1:7" ht="17.100000000000001" customHeight="1" x14ac:dyDescent="0.25">
      <c r="A15" s="112">
        <v>2005</v>
      </c>
      <c r="B15" s="37" t="s">
        <v>17</v>
      </c>
      <c r="C15" s="37" t="s">
        <v>15</v>
      </c>
      <c r="D15" s="38">
        <v>7472.5276150580994</v>
      </c>
      <c r="E15" s="114">
        <v>166010214.91840199</v>
      </c>
    </row>
    <row r="16" spans="1:7" ht="17.100000000000001" customHeight="1" x14ac:dyDescent="0.25">
      <c r="A16" s="112">
        <v>2005</v>
      </c>
      <c r="B16" s="37" t="s">
        <v>56</v>
      </c>
      <c r="C16" s="37" t="s">
        <v>15</v>
      </c>
      <c r="D16" s="37">
        <v>10520.401856887633</v>
      </c>
      <c r="E16" s="114">
        <v>81389027.253481776</v>
      </c>
    </row>
    <row r="17" spans="1:11" ht="17.100000000000001" customHeight="1" x14ac:dyDescent="0.25">
      <c r="A17" s="112">
        <v>2005</v>
      </c>
      <c r="B17" s="37" t="s">
        <v>7</v>
      </c>
      <c r="C17" s="37" t="s">
        <v>15</v>
      </c>
      <c r="D17" s="37">
        <v>23159.308106041201</v>
      </c>
      <c r="E17" s="114">
        <v>557675802.37047994</v>
      </c>
    </row>
    <row r="18" spans="1:11" ht="17.100000000000001" customHeight="1" x14ac:dyDescent="0.25">
      <c r="A18" s="112">
        <v>2005</v>
      </c>
      <c r="B18" s="37" t="s">
        <v>8</v>
      </c>
      <c r="C18" s="37" t="s">
        <v>15</v>
      </c>
      <c r="D18" s="37">
        <v>15429.296707207601</v>
      </c>
      <c r="E18" s="114">
        <v>374706962.01166999</v>
      </c>
    </row>
    <row r="19" spans="1:11" x14ac:dyDescent="0.25">
      <c r="A19" s="112">
        <v>2005</v>
      </c>
      <c r="B19" s="37" t="s">
        <v>9</v>
      </c>
      <c r="C19" s="37" t="s">
        <v>15</v>
      </c>
      <c r="D19" s="37">
        <v>11631.999999997401</v>
      </c>
      <c r="E19" s="114">
        <v>180377516.21797001</v>
      </c>
    </row>
    <row r="20" spans="1:11" x14ac:dyDescent="0.25">
      <c r="A20" s="118">
        <v>2005</v>
      </c>
      <c r="B20" s="119" t="s">
        <v>21</v>
      </c>
      <c r="C20" s="120" t="s">
        <v>15</v>
      </c>
      <c r="D20" s="120">
        <v>1201.3199999999058</v>
      </c>
      <c r="E20" s="121">
        <v>9341464.3198684081</v>
      </c>
    </row>
    <row r="24" spans="1:11" x14ac:dyDescent="0.25">
      <c r="A24" s="65"/>
      <c r="B24" s="66"/>
      <c r="C24" s="12" t="s">
        <v>30</v>
      </c>
      <c r="D24" s="12" t="s">
        <v>28</v>
      </c>
      <c r="E24" s="12" t="s">
        <v>31</v>
      </c>
      <c r="F24" s="12" t="s">
        <v>32</v>
      </c>
    </row>
    <row r="25" spans="1:11" x14ac:dyDescent="0.25">
      <c r="A25" s="69" t="s">
        <v>18</v>
      </c>
      <c r="B25" s="70"/>
      <c r="C25" s="12">
        <f>SUM(D3:D14)</f>
        <v>445774.39959434816</v>
      </c>
      <c r="D25" s="12">
        <f>SUM(E3:E14)</f>
        <v>8848682075.976408</v>
      </c>
      <c r="E25" s="110">
        <f t="shared" ref="E25:F27" si="0">C25/C$27</f>
        <v>0.86526338862374208</v>
      </c>
      <c r="F25" s="110">
        <f t="shared" si="0"/>
        <v>0.86597411901518206</v>
      </c>
    </row>
    <row r="26" spans="1:11" x14ac:dyDescent="0.25">
      <c r="A26" s="69" t="s">
        <v>15</v>
      </c>
      <c r="B26" s="70"/>
      <c r="C26" s="12">
        <f>SUM(D15:D20)</f>
        <v>69414.854285191832</v>
      </c>
      <c r="D26" s="12">
        <f>SUM(E15:E20)</f>
        <v>1369500987.091872</v>
      </c>
      <c r="E26" s="110">
        <f t="shared" si="0"/>
        <v>0.13473661137625786</v>
      </c>
      <c r="F26" s="110">
        <f t="shared" si="0"/>
        <v>0.13402588098481796</v>
      </c>
    </row>
    <row r="27" spans="1:11" x14ac:dyDescent="0.25">
      <c r="A27" s="65" t="s">
        <v>29</v>
      </c>
      <c r="B27" s="66"/>
      <c r="C27" s="12">
        <f>SUM(C25:C26)</f>
        <v>515189.25387954002</v>
      </c>
      <c r="D27" s="12">
        <f>SUM(D25:D26)</f>
        <v>10218183063.068279</v>
      </c>
      <c r="E27" s="110">
        <f t="shared" si="0"/>
        <v>1</v>
      </c>
      <c r="F27" s="110">
        <f t="shared" si="0"/>
        <v>1</v>
      </c>
    </row>
    <row r="28" spans="1:11" x14ac:dyDescent="0.25">
      <c r="C28" s="50"/>
      <c r="D28" s="50"/>
      <c r="E28" s="50"/>
      <c r="F28" s="50"/>
      <c r="G28" s="50"/>
      <c r="H28" s="50"/>
      <c r="I28" s="50"/>
      <c r="J28" s="50"/>
      <c r="K28" s="50"/>
    </row>
    <row r="29" spans="1:11" x14ac:dyDescent="0.25">
      <c r="A29" s="4" t="s">
        <v>13</v>
      </c>
      <c r="B29" s="4" t="s">
        <v>19</v>
      </c>
      <c r="C29" s="4" t="s">
        <v>24</v>
      </c>
      <c r="D29" s="4" t="s">
        <v>26</v>
      </c>
      <c r="E29" s="4" t="s">
        <v>25</v>
      </c>
      <c r="F29" s="4" t="s">
        <v>27</v>
      </c>
    </row>
    <row r="30" spans="1:11" ht="30" x14ac:dyDescent="0.25">
      <c r="A30" s="5" t="s">
        <v>16</v>
      </c>
      <c r="B30" s="5"/>
      <c r="C30" s="5">
        <v>12454.2126917635</v>
      </c>
      <c r="D30" s="5">
        <v>0</v>
      </c>
      <c r="E30" s="5">
        <v>276683691.53066999</v>
      </c>
      <c r="F30" s="5"/>
    </row>
    <row r="31" spans="1:11" ht="45" x14ac:dyDescent="0.25">
      <c r="A31" s="5" t="s">
        <v>17</v>
      </c>
      <c r="B31" s="5" t="s">
        <v>15</v>
      </c>
      <c r="C31" s="9">
        <v>0.6</v>
      </c>
      <c r="D31" s="6">
        <f>C31*C30</f>
        <v>7472.5276150580994</v>
      </c>
      <c r="E31" s="5"/>
      <c r="F31" s="5">
        <f>E30*C31</f>
        <v>166010214.91840199</v>
      </c>
    </row>
    <row r="32" spans="1:11" ht="45" x14ac:dyDescent="0.25">
      <c r="A32" s="5" t="s">
        <v>23</v>
      </c>
      <c r="B32" s="5" t="s">
        <v>18</v>
      </c>
      <c r="C32" s="9">
        <v>0.4</v>
      </c>
      <c r="D32" s="6">
        <f>C32*C30</f>
        <v>4981.6850767054002</v>
      </c>
      <c r="E32" s="5"/>
      <c r="F32" s="5">
        <f>E30*C32</f>
        <v>110673476.612268</v>
      </c>
    </row>
    <row r="33" spans="1:11" x14ac:dyDescent="0.25"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30" x14ac:dyDescent="0.25">
      <c r="A34" s="7" t="s">
        <v>20</v>
      </c>
      <c r="B34" s="7"/>
      <c r="C34" s="7">
        <v>1277.9999999999</v>
      </c>
      <c r="D34" s="7">
        <v>0</v>
      </c>
      <c r="E34" s="7">
        <v>9937727.9998600092</v>
      </c>
      <c r="F34" s="7"/>
      <c r="H34" s="68" t="s">
        <v>58</v>
      </c>
      <c r="I34" s="68"/>
      <c r="J34" s="68"/>
      <c r="K34" s="68"/>
    </row>
    <row r="35" spans="1:11" ht="30" x14ac:dyDescent="0.25">
      <c r="A35" s="7" t="s">
        <v>21</v>
      </c>
      <c r="B35" s="8" t="s">
        <v>15</v>
      </c>
      <c r="C35" s="10">
        <v>0.94</v>
      </c>
      <c r="D35" s="7">
        <f>C35*C34</f>
        <v>1201.3199999999058</v>
      </c>
      <c r="E35" s="7"/>
      <c r="F35" s="7">
        <f>E34*C35</f>
        <v>9341464.3198684081</v>
      </c>
      <c r="H35" s="68" t="s">
        <v>60</v>
      </c>
      <c r="I35" s="68"/>
      <c r="J35" s="43">
        <v>1369</v>
      </c>
      <c r="K35" s="44">
        <f>J35/SUM(J35:J36)</f>
        <v>0.94348725017229496</v>
      </c>
    </row>
    <row r="36" spans="1:11" ht="45" x14ac:dyDescent="0.25">
      <c r="A36" s="7" t="s">
        <v>22</v>
      </c>
      <c r="B36" s="7" t="s">
        <v>18</v>
      </c>
      <c r="C36" s="11">
        <v>0.06</v>
      </c>
      <c r="D36" s="7">
        <f>C36*C34</f>
        <v>76.679999999993996</v>
      </c>
      <c r="E36" s="7"/>
      <c r="F36" s="7">
        <f>E34*C36</f>
        <v>596263.67999160057</v>
      </c>
      <c r="H36" s="68" t="s">
        <v>59</v>
      </c>
      <c r="I36" s="68"/>
      <c r="J36" s="43">
        <v>82</v>
      </c>
      <c r="K36" s="44">
        <f>J36/SUM(J35:J36)</f>
        <v>5.6512749827705031E-2</v>
      </c>
    </row>
    <row r="37" spans="1:11" x14ac:dyDescent="0.25">
      <c r="H37" s="63" t="s">
        <v>64</v>
      </c>
      <c r="I37" s="64"/>
      <c r="J37" s="43">
        <f>SUM(J35:J36)</f>
        <v>1451</v>
      </c>
      <c r="K37" s="43">
        <f>SUM(K35:K36)</f>
        <v>1</v>
      </c>
    </row>
    <row r="38" spans="1:11" x14ac:dyDescent="0.25"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30" x14ac:dyDescent="0.25">
      <c r="A39" s="39" t="s">
        <v>55</v>
      </c>
      <c r="B39" s="39"/>
      <c r="C39" s="39">
        <v>12512.9999999992</v>
      </c>
      <c r="D39" s="39">
        <v>0</v>
      </c>
      <c r="E39" s="39">
        <v>96804372.292679995</v>
      </c>
      <c r="F39" s="39"/>
      <c r="H39" s="62" t="s">
        <v>58</v>
      </c>
      <c r="I39" s="62"/>
      <c r="J39" s="62"/>
      <c r="K39" s="62"/>
    </row>
    <row r="40" spans="1:11" ht="30" x14ac:dyDescent="0.25">
      <c r="A40" s="39" t="s">
        <v>56</v>
      </c>
      <c r="B40" s="40" t="s">
        <v>15</v>
      </c>
      <c r="C40" s="41">
        <v>0.84075776048016504</v>
      </c>
      <c r="D40" s="39">
        <f>C40*C39</f>
        <v>10520.401856887633</v>
      </c>
      <c r="E40" s="39"/>
      <c r="F40" s="39">
        <f>E39*C40</f>
        <v>81389027.253481776</v>
      </c>
      <c r="H40" s="62" t="s">
        <v>62</v>
      </c>
      <c r="I40" s="62"/>
      <c r="J40" s="45">
        <v>17930</v>
      </c>
      <c r="K40" s="46">
        <f>J40/J42</f>
        <v>0.84075776048016504</v>
      </c>
    </row>
    <row r="41" spans="1:11" ht="45" x14ac:dyDescent="0.25">
      <c r="A41" s="39" t="s">
        <v>57</v>
      </c>
      <c r="B41" s="39" t="s">
        <v>18</v>
      </c>
      <c r="C41" s="42">
        <v>0.15924223951983493</v>
      </c>
      <c r="D41" s="39">
        <f>C41*C39</f>
        <v>1992.598143111567</v>
      </c>
      <c r="E41" s="39"/>
      <c r="F41" s="39">
        <f>E39*C41</f>
        <v>15415345.03919822</v>
      </c>
      <c r="H41" s="62" t="s">
        <v>61</v>
      </c>
      <c r="I41" s="62"/>
      <c r="J41" s="45">
        <v>3396</v>
      </c>
      <c r="K41" s="46">
        <f>J41/J42</f>
        <v>0.15924223951983493</v>
      </c>
    </row>
    <row r="42" spans="1:11" x14ac:dyDescent="0.25">
      <c r="H42" s="62" t="s">
        <v>63</v>
      </c>
      <c r="I42" s="62"/>
      <c r="J42" s="45">
        <v>21326</v>
      </c>
      <c r="K42" s="46">
        <f>J42/J42</f>
        <v>1</v>
      </c>
    </row>
  </sheetData>
  <sortState xmlns:xlrd2="http://schemas.microsoft.com/office/spreadsheetml/2017/richdata2" ref="A3:E19">
    <sortCondition ref="C3:C19"/>
  </sortState>
  <mergeCells count="13">
    <mergeCell ref="H42:I42"/>
    <mergeCell ref="H37:I37"/>
    <mergeCell ref="A24:B24"/>
    <mergeCell ref="A1:E1"/>
    <mergeCell ref="H39:K39"/>
    <mergeCell ref="H41:I41"/>
    <mergeCell ref="H40:I40"/>
    <mergeCell ref="H34:K34"/>
    <mergeCell ref="H36:I36"/>
    <mergeCell ref="H35:I35"/>
    <mergeCell ref="A25:B25"/>
    <mergeCell ref="A26:B26"/>
    <mergeCell ref="A27:B27"/>
  </mergeCell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"/>
  <sheetViews>
    <sheetView workbookViewId="0">
      <selection sqref="A1:P3"/>
    </sheetView>
  </sheetViews>
  <sheetFormatPr defaultRowHeight="15" x14ac:dyDescent="0.25"/>
  <cols>
    <col min="1" max="1" width="18.42578125" customWidth="1"/>
    <col min="2" max="7" width="13.5703125" customWidth="1"/>
    <col min="13" max="16" width="1.28515625" hidden="1" customWidth="1"/>
  </cols>
  <sheetData>
    <row r="1" spans="1:16" x14ac:dyDescent="0.25">
      <c r="A1" s="71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1:16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1:16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1:16" x14ac:dyDescent="0.25">
      <c r="A4" s="1" t="s">
        <v>68</v>
      </c>
      <c r="B4" s="56" t="s">
        <v>15</v>
      </c>
      <c r="C4" s="56"/>
      <c r="D4" s="77" t="s">
        <v>48</v>
      </c>
      <c r="E4" s="77"/>
      <c r="F4" s="77"/>
    </row>
    <row r="5" spans="1:16" s="1" customFormat="1" x14ac:dyDescent="0.25">
      <c r="A5" s="1" t="s">
        <v>65</v>
      </c>
      <c r="B5" s="55" t="s">
        <v>70</v>
      </c>
      <c r="C5" s="56" t="s">
        <v>69</v>
      </c>
      <c r="D5" s="57" t="s">
        <v>66</v>
      </c>
      <c r="E5" s="58">
        <v>6</v>
      </c>
      <c r="F5" s="58">
        <v>7</v>
      </c>
    </row>
    <row r="6" spans="1:16" x14ac:dyDescent="0.25">
      <c r="A6" s="1" t="s">
        <v>67</v>
      </c>
      <c r="B6" s="1">
        <v>154373</v>
      </c>
      <c r="C6" s="1">
        <v>194069</v>
      </c>
      <c r="D6" s="1">
        <v>248</v>
      </c>
      <c r="E6" s="1">
        <v>834</v>
      </c>
      <c r="F6" s="1">
        <v>28051</v>
      </c>
    </row>
    <row r="7" spans="1:16" x14ac:dyDescent="0.25">
      <c r="A7" s="1" t="s">
        <v>46</v>
      </c>
      <c r="B7" s="59">
        <f>B6/SUM($B$6:$F$6)</f>
        <v>0.40885387009203472</v>
      </c>
      <c r="C7" s="59">
        <f>C6/SUM($B$6:$F$6)</f>
        <v>0.5139879494140237</v>
      </c>
      <c r="D7" s="59">
        <f>D6/SUM($B$6:$F$6)</f>
        <v>6.5682314771899628E-4</v>
      </c>
      <c r="E7" s="59">
        <f>E6/SUM($B$6:$F$6)</f>
        <v>2.2088326822485597E-3</v>
      </c>
      <c r="F7" s="59">
        <f>F6/SUM($B$6:$F$6)</f>
        <v>7.4292524663974041E-2</v>
      </c>
    </row>
  </sheetData>
  <mergeCells count="2">
    <mergeCell ref="A1:P3"/>
    <mergeCell ref="D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workbookViewId="0">
      <selection sqref="A1:E1"/>
    </sheetView>
  </sheetViews>
  <sheetFormatPr defaultRowHeight="15" x14ac:dyDescent="0.25"/>
  <cols>
    <col min="1" max="1" width="21.42578125" customWidth="1"/>
    <col min="2" max="2" width="16" customWidth="1"/>
    <col min="4" max="4" width="13.28515625" customWidth="1"/>
    <col min="5" max="5" width="11" bestFit="1" customWidth="1"/>
    <col min="6" max="9" width="17.42578125" customWidth="1"/>
    <col min="10" max="10" width="13.28515625" customWidth="1"/>
    <col min="11" max="11" width="15.28515625" customWidth="1"/>
  </cols>
  <sheetData>
    <row r="1" spans="1:11" ht="33.75" customHeight="1" x14ac:dyDescent="0.25">
      <c r="A1" s="85" t="s">
        <v>77</v>
      </c>
      <c r="B1" s="85"/>
      <c r="C1" s="85"/>
      <c r="D1" s="85"/>
      <c r="E1" s="85"/>
      <c r="F1" s="78" t="s">
        <v>43</v>
      </c>
      <c r="G1" s="79"/>
      <c r="H1" s="80" t="s">
        <v>44</v>
      </c>
      <c r="I1" s="81"/>
    </row>
    <row r="2" spans="1:11" x14ac:dyDescent="0.25">
      <c r="A2" s="1" t="s">
        <v>13</v>
      </c>
      <c r="B2" s="1" t="s">
        <v>36</v>
      </c>
      <c r="C2" s="1" t="s">
        <v>35</v>
      </c>
      <c r="D2" s="1" t="s">
        <v>14</v>
      </c>
      <c r="E2" s="1" t="s">
        <v>28</v>
      </c>
      <c r="F2" s="23" t="s">
        <v>38</v>
      </c>
      <c r="G2" s="24" t="s">
        <v>39</v>
      </c>
      <c r="H2" s="25" t="s">
        <v>40</v>
      </c>
      <c r="I2" s="26" t="s">
        <v>41</v>
      </c>
      <c r="J2" s="1"/>
      <c r="K2" s="1"/>
    </row>
    <row r="3" spans="1:11" x14ac:dyDescent="0.25">
      <c r="A3" s="2" t="s">
        <v>0</v>
      </c>
      <c r="B3" s="2">
        <v>0.3</v>
      </c>
      <c r="C3" s="2">
        <v>0.7</v>
      </c>
      <c r="D3" s="47">
        <v>52082.999999997301</v>
      </c>
      <c r="E3" s="47">
        <v>2256444498.6893301</v>
      </c>
      <c r="F3" s="19">
        <f>D3*B3</f>
        <v>15624.89999999919</v>
      </c>
      <c r="G3" s="21">
        <f>D3*C3</f>
        <v>36458.099999998107</v>
      </c>
      <c r="H3" s="22">
        <f>E3*B3</f>
        <v>676933349.60679901</v>
      </c>
      <c r="I3" s="20">
        <f>E3*C3</f>
        <v>1579511149.082531</v>
      </c>
    </row>
    <row r="4" spans="1:11" x14ac:dyDescent="0.25">
      <c r="A4" s="2" t="s">
        <v>33</v>
      </c>
      <c r="B4" s="2">
        <v>0.98</v>
      </c>
      <c r="C4" s="2">
        <v>0.02</v>
      </c>
      <c r="D4" s="102">
        <v>85945.413812519851</v>
      </c>
      <c r="E4" s="102">
        <v>3592632743.9996881</v>
      </c>
      <c r="F4" s="19">
        <f t="shared" ref="F4:F5" si="0">D4*B4</f>
        <v>84226.505536269455</v>
      </c>
      <c r="G4" s="21">
        <f t="shared" ref="G4:G5" si="1">D4*C4</f>
        <v>1718.908276250397</v>
      </c>
      <c r="H4" s="22">
        <f t="shared" ref="H4:H5" si="2">E4*B4</f>
        <v>3520780089.1196942</v>
      </c>
      <c r="I4" s="20">
        <f t="shared" ref="I4:I5" si="3">E4*C4</f>
        <v>71852654.879993767</v>
      </c>
    </row>
    <row r="5" spans="1:11" x14ac:dyDescent="0.25">
      <c r="A5" s="2" t="s">
        <v>34</v>
      </c>
      <c r="B5" s="2">
        <v>0.1</v>
      </c>
      <c r="C5" s="2">
        <v>0.9</v>
      </c>
      <c r="D5" s="48">
        <v>311089.38903000019</v>
      </c>
      <c r="E5" s="48">
        <v>3144454474.5568399</v>
      </c>
      <c r="F5" s="19">
        <f t="shared" si="0"/>
        <v>31108.93890300002</v>
      </c>
      <c r="G5" s="21">
        <f t="shared" si="1"/>
        <v>279980.45012700016</v>
      </c>
      <c r="H5" s="22">
        <f t="shared" si="2"/>
        <v>314445447.45568401</v>
      </c>
      <c r="I5" s="20">
        <f t="shared" si="3"/>
        <v>2830009027.1011562</v>
      </c>
    </row>
    <row r="6" spans="1:11" ht="15.75" thickBot="1" x14ac:dyDescent="0.3">
      <c r="A6" s="2" t="s">
        <v>29</v>
      </c>
      <c r="D6" s="1">
        <f>SUM(D3:D5)</f>
        <v>449117.80284251738</v>
      </c>
      <c r="E6" s="1">
        <f t="shared" ref="E6:I6" si="4">SUM(E3:E5)</f>
        <v>8993531717.2458572</v>
      </c>
      <c r="F6" s="19">
        <f t="shared" si="4"/>
        <v>130960.34443926867</v>
      </c>
      <c r="G6" s="21">
        <f t="shared" si="4"/>
        <v>318157.45840324869</v>
      </c>
      <c r="H6" s="22">
        <f t="shared" si="4"/>
        <v>4512158886.1821775</v>
      </c>
      <c r="I6" s="20">
        <f t="shared" si="4"/>
        <v>4481372831.0636806</v>
      </c>
    </row>
    <row r="7" spans="1:11" x14ac:dyDescent="0.25">
      <c r="A7" s="2" t="s">
        <v>42</v>
      </c>
      <c r="D7" s="49">
        <f>D6/$D6</f>
        <v>1</v>
      </c>
      <c r="E7" s="49">
        <f>E6/$E6</f>
        <v>1</v>
      </c>
      <c r="F7" s="100">
        <f>F6/$D6</f>
        <v>0.29159464089467357</v>
      </c>
      <c r="G7" s="101">
        <f>G6/$D6</f>
        <v>0.70840535910532632</v>
      </c>
      <c r="H7" s="98">
        <f>H6/$E6</f>
        <v>0.50171156649503235</v>
      </c>
      <c r="I7" s="99">
        <f>I6/$E6</f>
        <v>0.49828843350496776</v>
      </c>
    </row>
    <row r="8" spans="1:11" x14ac:dyDescent="0.25">
      <c r="A8" s="2"/>
      <c r="D8" s="14"/>
      <c r="E8" s="14"/>
      <c r="F8" s="27"/>
      <c r="G8" s="27"/>
      <c r="H8" s="28"/>
      <c r="I8" s="28"/>
    </row>
    <row r="12" spans="1:11" ht="17.25" customHeight="1" x14ac:dyDescent="0.25">
      <c r="A12" s="82" t="s">
        <v>45</v>
      </c>
      <c r="B12" s="83"/>
      <c r="C12" s="83"/>
      <c r="D12" s="84"/>
    </row>
    <row r="13" spans="1:11" ht="17.25" customHeight="1" x14ac:dyDescent="0.25">
      <c r="A13" s="15" t="s">
        <v>13</v>
      </c>
      <c r="B13" s="15"/>
      <c r="C13" s="15" t="s">
        <v>30</v>
      </c>
      <c r="D13" s="15" t="s">
        <v>28</v>
      </c>
    </row>
    <row r="14" spans="1:11" ht="17.25" customHeight="1" x14ac:dyDescent="0.25">
      <c r="A14" s="36" t="s">
        <v>23</v>
      </c>
      <c r="B14" s="36" t="s">
        <v>18</v>
      </c>
      <c r="C14" s="13">
        <v>4981.6850767054002</v>
      </c>
      <c r="D14" s="36">
        <v>110673476.612268</v>
      </c>
    </row>
    <row r="15" spans="1:11" ht="17.25" customHeight="1" x14ac:dyDescent="0.25">
      <c r="A15" s="36" t="s">
        <v>4</v>
      </c>
      <c r="B15" s="36" t="s">
        <v>18</v>
      </c>
      <c r="C15" s="36">
        <v>1445.3288239684</v>
      </c>
      <c r="D15" s="36">
        <v>70511221.909250006</v>
      </c>
    </row>
    <row r="16" spans="1:11" ht="17.25" customHeight="1" x14ac:dyDescent="0.25">
      <c r="A16" s="36" t="s">
        <v>5</v>
      </c>
      <c r="B16" s="36" t="s">
        <v>18</v>
      </c>
      <c r="C16" s="36">
        <v>2815.3679631175</v>
      </c>
      <c r="D16" s="36">
        <v>99488796.993880004</v>
      </c>
    </row>
    <row r="17" spans="1:4" ht="17.25" customHeight="1" x14ac:dyDescent="0.25">
      <c r="A17" s="36" t="s">
        <v>6</v>
      </c>
      <c r="B17" s="36" t="s">
        <v>18</v>
      </c>
      <c r="C17" s="36">
        <v>15883.980318304</v>
      </c>
      <c r="D17" s="36">
        <v>610363142.14912999</v>
      </c>
    </row>
    <row r="18" spans="1:4" ht="17.25" customHeight="1" x14ac:dyDescent="0.25">
      <c r="A18" s="36" t="s">
        <v>10</v>
      </c>
      <c r="B18" s="36" t="s">
        <v>18</v>
      </c>
      <c r="C18" s="36">
        <v>44126.128686420503</v>
      </c>
      <c r="D18" s="36">
        <v>2261363121.3347702</v>
      </c>
    </row>
    <row r="19" spans="1:4" ht="17.25" customHeight="1" x14ac:dyDescent="0.25">
      <c r="A19" s="36" t="s">
        <v>22</v>
      </c>
      <c r="B19" s="36" t="s">
        <v>18</v>
      </c>
      <c r="C19" s="13">
        <v>76.679999999993996</v>
      </c>
      <c r="D19" s="36">
        <v>596263.67999160057</v>
      </c>
    </row>
    <row r="20" spans="1:4" ht="17.25" customHeight="1" x14ac:dyDescent="0.25">
      <c r="A20" s="36" t="s">
        <v>57</v>
      </c>
      <c r="B20" s="36" t="s">
        <v>18</v>
      </c>
      <c r="C20" s="36">
        <v>1992.598143111567</v>
      </c>
      <c r="D20" s="36">
        <v>15415345.03919822</v>
      </c>
    </row>
    <row r="21" spans="1:4" ht="17.25" customHeight="1" x14ac:dyDescent="0.25">
      <c r="A21" s="36" t="s">
        <v>11</v>
      </c>
      <c r="B21" s="36" t="s">
        <v>18</v>
      </c>
      <c r="C21" s="36">
        <v>11280.241552723301</v>
      </c>
      <c r="D21" s="36">
        <v>279371735.01174998</v>
      </c>
    </row>
    <row r="22" spans="1:4" ht="17.25" customHeight="1" x14ac:dyDescent="0.25">
      <c r="A22" s="104" t="s">
        <v>33</v>
      </c>
      <c r="B22" s="106" t="s">
        <v>37</v>
      </c>
      <c r="C22" s="105">
        <f>SUM(C14:C21)</f>
        <v>82602.010564350654</v>
      </c>
      <c r="D22" s="105">
        <f>SUM(D14:D21)</f>
        <v>3447783102.730238</v>
      </c>
    </row>
    <row r="23" spans="1:4" ht="17.25" customHeight="1" x14ac:dyDescent="0.25">
      <c r="A23" s="18"/>
      <c r="B23" s="18"/>
      <c r="C23" s="18"/>
      <c r="D23" s="18"/>
    </row>
    <row r="24" spans="1:4" ht="17.25" customHeight="1" x14ac:dyDescent="0.25">
      <c r="A24" s="16" t="s">
        <v>2</v>
      </c>
      <c r="B24" s="16" t="s">
        <v>18</v>
      </c>
      <c r="C24" s="16">
        <v>284561.7513</v>
      </c>
      <c r="D24" s="16">
        <v>2375465284.7361202</v>
      </c>
    </row>
    <row r="25" spans="1:4" ht="17.25" customHeight="1" x14ac:dyDescent="0.25">
      <c r="A25" s="16" t="s">
        <v>3</v>
      </c>
      <c r="B25" s="16" t="s">
        <v>18</v>
      </c>
      <c r="C25" s="16">
        <v>26527.637730000199</v>
      </c>
      <c r="D25" s="16">
        <v>768989189.82071996</v>
      </c>
    </row>
    <row r="26" spans="1:4" ht="17.25" customHeight="1" x14ac:dyDescent="0.25">
      <c r="A26" s="107" t="s">
        <v>34</v>
      </c>
      <c r="B26" s="107" t="s">
        <v>37</v>
      </c>
      <c r="C26" s="107">
        <f>SUM(C24:C25)</f>
        <v>311089.38903000019</v>
      </c>
      <c r="D26" s="107">
        <f>SUM(D24:D25)</f>
        <v>3144454474.5568399</v>
      </c>
    </row>
    <row r="27" spans="1:4" ht="17.25" customHeight="1" x14ac:dyDescent="0.25">
      <c r="A27" s="18"/>
      <c r="B27" s="18"/>
      <c r="C27" s="18"/>
      <c r="D27" s="18"/>
    </row>
    <row r="28" spans="1:4" ht="17.25" customHeight="1" x14ac:dyDescent="0.25">
      <c r="A28" s="17" t="s">
        <v>0</v>
      </c>
      <c r="B28" s="17" t="s">
        <v>18</v>
      </c>
      <c r="C28" s="17">
        <v>48739.596751828103</v>
      </c>
      <c r="D28" s="17">
        <v>2111594857.4198799</v>
      </c>
    </row>
    <row r="29" spans="1:4" ht="17.25" customHeight="1" x14ac:dyDescent="0.25">
      <c r="A29" s="17" t="s">
        <v>1</v>
      </c>
      <c r="B29" s="17" t="s">
        <v>18</v>
      </c>
      <c r="C29" s="17">
        <v>3343.4032481692002</v>
      </c>
      <c r="D29" s="17">
        <v>144849641.26945001</v>
      </c>
    </row>
    <row r="30" spans="1:4" ht="17.25" customHeight="1" x14ac:dyDescent="0.25">
      <c r="A30" s="103" t="s">
        <v>0</v>
      </c>
      <c r="B30" s="103" t="s">
        <v>37</v>
      </c>
      <c r="C30" s="103">
        <f>SUM(C28:C29)</f>
        <v>52082.999999997301</v>
      </c>
      <c r="D30" s="103">
        <f>SUM(D28:D29)</f>
        <v>2256444498.6893301</v>
      </c>
    </row>
  </sheetData>
  <mergeCells count="4">
    <mergeCell ref="F1:G1"/>
    <mergeCell ref="H1:I1"/>
    <mergeCell ref="A12:D12"/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workbookViewId="0">
      <selection activeCell="A2" sqref="A2:D2"/>
    </sheetView>
  </sheetViews>
  <sheetFormatPr defaultRowHeight="15" x14ac:dyDescent="0.25"/>
  <cols>
    <col min="1" max="1" width="19" customWidth="1"/>
    <col min="2" max="2" width="16.28515625" customWidth="1"/>
    <col min="3" max="3" width="13.5703125" customWidth="1"/>
    <col min="4" max="4" width="20.85546875" customWidth="1"/>
  </cols>
  <sheetData>
    <row r="1" spans="1:4" ht="15.75" thickBot="1" x14ac:dyDescent="0.3"/>
    <row r="2" spans="1:4" ht="15.75" thickBot="1" x14ac:dyDescent="0.3">
      <c r="A2" s="88" t="s">
        <v>54</v>
      </c>
      <c r="B2" s="89"/>
      <c r="C2" s="89"/>
      <c r="D2" s="94"/>
    </row>
    <row r="3" spans="1:4" ht="15.75" customHeight="1" thickBot="1" x14ac:dyDescent="0.3">
      <c r="A3" s="93" t="s">
        <v>47</v>
      </c>
      <c r="B3" s="29" t="s">
        <v>15</v>
      </c>
      <c r="C3" s="96" t="s">
        <v>48</v>
      </c>
      <c r="D3" s="97"/>
    </row>
    <row r="4" spans="1:4" ht="15.75" customHeight="1" thickBot="1" x14ac:dyDescent="0.3">
      <c r="A4" s="95"/>
      <c r="B4" s="30"/>
      <c r="C4" s="108" t="s">
        <v>49</v>
      </c>
      <c r="D4" s="108" t="s">
        <v>52</v>
      </c>
    </row>
    <row r="5" spans="1:4" ht="15.75" customHeight="1" thickBot="1" x14ac:dyDescent="0.3">
      <c r="A5" s="87"/>
      <c r="B5" s="34">
        <v>0.13</v>
      </c>
      <c r="C5" s="109">
        <v>0.435</v>
      </c>
      <c r="D5" s="109">
        <v>0.435</v>
      </c>
    </row>
    <row r="6" spans="1:4" x14ac:dyDescent="0.25">
      <c r="A6" s="31"/>
      <c r="B6" s="31"/>
      <c r="C6" s="31"/>
      <c r="D6" s="31"/>
    </row>
    <row r="7" spans="1:4" ht="15.75" thickBot="1" x14ac:dyDescent="0.3">
      <c r="A7" s="31"/>
      <c r="B7" s="31"/>
      <c r="C7" s="31"/>
      <c r="D7" s="31"/>
    </row>
    <row r="8" spans="1:4" ht="15.75" thickBot="1" x14ac:dyDescent="0.3">
      <c r="A8" s="88" t="s">
        <v>46</v>
      </c>
      <c r="B8" s="89"/>
      <c r="C8" s="90"/>
      <c r="D8" s="31"/>
    </row>
    <row r="9" spans="1:4" ht="15.75" customHeight="1" thickBot="1" x14ac:dyDescent="0.3">
      <c r="A9" s="93" t="s">
        <v>51</v>
      </c>
      <c r="B9" s="29" t="s">
        <v>15</v>
      </c>
      <c r="C9" s="32" t="s">
        <v>48</v>
      </c>
      <c r="D9" s="31"/>
    </row>
    <row r="10" spans="1:4" ht="15.75" customHeight="1" thickBot="1" x14ac:dyDescent="0.3">
      <c r="A10" s="87"/>
      <c r="B10" s="33">
        <v>1</v>
      </c>
      <c r="C10" s="33">
        <v>0</v>
      </c>
      <c r="D10" s="31"/>
    </row>
    <row r="12" spans="1:4" ht="15.75" thickBot="1" x14ac:dyDescent="0.3"/>
    <row r="13" spans="1:4" ht="15.75" thickBot="1" x14ac:dyDescent="0.3">
      <c r="A13" s="88" t="s">
        <v>46</v>
      </c>
      <c r="B13" s="89"/>
      <c r="C13" s="89"/>
      <c r="D13" s="90"/>
    </row>
    <row r="14" spans="1:4" ht="15.75" thickBot="1" x14ac:dyDescent="0.3">
      <c r="A14" s="86" t="s">
        <v>50</v>
      </c>
      <c r="B14" s="91" t="s">
        <v>15</v>
      </c>
      <c r="C14" s="92"/>
      <c r="D14" s="54" t="s">
        <v>48</v>
      </c>
    </row>
    <row r="15" spans="1:4" ht="15.75" thickBot="1" x14ac:dyDescent="0.3">
      <c r="A15" s="86"/>
      <c r="B15" s="53" t="s">
        <v>74</v>
      </c>
      <c r="C15" s="53" t="s">
        <v>75</v>
      </c>
      <c r="D15" s="32"/>
    </row>
    <row r="16" spans="1:4" ht="15.75" thickBot="1" x14ac:dyDescent="0.3">
      <c r="A16" s="86"/>
      <c r="B16" s="53" t="s">
        <v>71</v>
      </c>
      <c r="C16" s="52" t="s">
        <v>72</v>
      </c>
      <c r="D16" s="32" t="s">
        <v>73</v>
      </c>
    </row>
    <row r="17" spans="1:4" ht="15.75" thickBot="1" x14ac:dyDescent="0.3">
      <c r="A17" s="87"/>
      <c r="B17" s="51">
        <v>0.41</v>
      </c>
      <c r="C17" s="60">
        <v>0.51</v>
      </c>
      <c r="D17" s="35">
        <v>0.08</v>
      </c>
    </row>
  </sheetData>
  <mergeCells count="8">
    <mergeCell ref="A14:A17"/>
    <mergeCell ref="A13:D13"/>
    <mergeCell ref="B14:C14"/>
    <mergeCell ref="A9:A10"/>
    <mergeCell ref="A2:D2"/>
    <mergeCell ref="A3:A5"/>
    <mergeCell ref="C3:D3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T7 Category</vt:lpstr>
      <vt:lpstr>T6 Category</vt:lpstr>
      <vt:lpstr>Sleeper|Non-sleeper</vt:lpstr>
      <vt:lpstr>Final Results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Pournazeri</dc:creator>
  <cp:lastModifiedBy>Alex</cp:lastModifiedBy>
  <dcterms:created xsi:type="dcterms:W3CDTF">2013-05-08T00:33:34Z</dcterms:created>
  <dcterms:modified xsi:type="dcterms:W3CDTF">2020-07-02T00:25:39Z</dcterms:modified>
</cp:coreProperties>
</file>